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B262977E-DBB1-477C-8044-C3646AE8572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2018 янв-июль" sheetId="8" r:id="rId1"/>
    <sheet name="2018 авг" sheetId="9" r:id="rId2"/>
    <sheet name="2018 сент-дек" sheetId="10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1" i="10" l="1"/>
  <c r="L22" i="10"/>
  <c r="L21" i="10"/>
  <c r="V25" i="10" l="1"/>
  <c r="S25" i="10"/>
  <c r="S29" i="10" s="1"/>
  <c r="L43" i="10"/>
  <c r="E115" i="10"/>
  <c r="E106" i="10"/>
  <c r="E104" i="10"/>
  <c r="E102" i="10"/>
  <c r="E99" i="10"/>
  <c r="E97" i="10"/>
  <c r="E95" i="10"/>
  <c r="E93" i="10"/>
  <c r="E91" i="10"/>
  <c r="E62" i="10"/>
  <c r="E51" i="10"/>
  <c r="G51" i="10" s="1"/>
  <c r="E48" i="10"/>
  <c r="E44" i="10"/>
  <c r="E29" i="10"/>
  <c r="E19" i="10"/>
  <c r="C120" i="10"/>
  <c r="G120" i="10" s="1"/>
  <c r="C118" i="10"/>
  <c r="C115" i="10"/>
  <c r="C112" i="10"/>
  <c r="G112" i="10" s="1"/>
  <c r="C106" i="10"/>
  <c r="C104" i="10"/>
  <c r="C102" i="10"/>
  <c r="C99" i="10"/>
  <c r="C97" i="10"/>
  <c r="G97" i="10" s="1"/>
  <c r="C95" i="10"/>
  <c r="C93" i="10"/>
  <c r="C91" i="10"/>
  <c r="C89" i="10"/>
  <c r="C62" i="10"/>
  <c r="C51" i="10"/>
  <c r="C48" i="10"/>
  <c r="C44" i="10"/>
  <c r="C29" i="10"/>
  <c r="C19" i="10"/>
  <c r="N15" i="10"/>
  <c r="N20" i="10"/>
  <c r="N24" i="10"/>
  <c r="N29" i="10"/>
  <c r="N30" i="10"/>
  <c r="H120" i="10"/>
  <c r="H118" i="10"/>
  <c r="G118" i="10"/>
  <c r="H115" i="10"/>
  <c r="H112" i="10"/>
  <c r="F110" i="10"/>
  <c r="D110" i="10"/>
  <c r="F108" i="10"/>
  <c r="D108" i="10"/>
  <c r="D123" i="10" s="1"/>
  <c r="H106" i="10"/>
  <c r="G106" i="10"/>
  <c r="H104" i="10"/>
  <c r="H102" i="10"/>
  <c r="H99" i="10"/>
  <c r="H97" i="10"/>
  <c r="H95" i="10"/>
  <c r="H93" i="10"/>
  <c r="H91" i="10"/>
  <c r="H89" i="10"/>
  <c r="G89" i="10"/>
  <c r="H62" i="10"/>
  <c r="H51" i="10"/>
  <c r="H48" i="10"/>
  <c r="H44" i="10"/>
  <c r="G44" i="10"/>
  <c r="W30" i="10"/>
  <c r="V30" i="10"/>
  <c r="U30" i="10"/>
  <c r="T30" i="10"/>
  <c r="S30" i="10"/>
  <c r="Q30" i="10"/>
  <c r="P30" i="10"/>
  <c r="O30" i="10"/>
  <c r="M30" i="10"/>
  <c r="L30" i="10"/>
  <c r="W29" i="10"/>
  <c r="W28" i="10" s="1"/>
  <c r="V29" i="10"/>
  <c r="U29" i="10"/>
  <c r="U28" i="10" s="1"/>
  <c r="Q29" i="10"/>
  <c r="Q28" i="10" s="1"/>
  <c r="P29" i="10"/>
  <c r="P28" i="10" s="1"/>
  <c r="O29" i="10"/>
  <c r="M29" i="10"/>
  <c r="L29" i="10"/>
  <c r="H29" i="10"/>
  <c r="G29" i="10"/>
  <c r="R26" i="10"/>
  <c r="W24" i="10"/>
  <c r="V24" i="10"/>
  <c r="U24" i="10"/>
  <c r="T24" i="10"/>
  <c r="S24" i="10"/>
  <c r="Q24" i="10"/>
  <c r="P24" i="10"/>
  <c r="O24" i="10"/>
  <c r="M24" i="10"/>
  <c r="L24" i="10"/>
  <c r="R22" i="10"/>
  <c r="T29" i="10"/>
  <c r="T28" i="10" s="1"/>
  <c r="R21" i="10"/>
  <c r="R20" i="10" s="1"/>
  <c r="W20" i="10"/>
  <c r="V20" i="10"/>
  <c r="U20" i="10"/>
  <c r="T20" i="10"/>
  <c r="S20" i="10"/>
  <c r="Q20" i="10"/>
  <c r="P20" i="10"/>
  <c r="O20" i="10"/>
  <c r="M20" i="10"/>
  <c r="L20" i="10"/>
  <c r="H19" i="10"/>
  <c r="R17" i="10"/>
  <c r="R16" i="10"/>
  <c r="W15" i="10"/>
  <c r="V15" i="10"/>
  <c r="U15" i="10"/>
  <c r="T15" i="10"/>
  <c r="S15" i="10"/>
  <c r="Q15" i="10"/>
  <c r="P15" i="10"/>
  <c r="O15" i="10"/>
  <c r="M15" i="10"/>
  <c r="L15" i="10"/>
  <c r="B10" i="10"/>
  <c r="E115" i="9"/>
  <c r="E112" i="9"/>
  <c r="E106" i="9"/>
  <c r="E104" i="9"/>
  <c r="E102" i="9"/>
  <c r="E99" i="9"/>
  <c r="E97" i="9"/>
  <c r="E95" i="9"/>
  <c r="E93" i="9"/>
  <c r="E91" i="9"/>
  <c r="E62" i="9"/>
  <c r="E51" i="9"/>
  <c r="E48" i="9"/>
  <c r="E44" i="9"/>
  <c r="E29" i="9"/>
  <c r="E19" i="9"/>
  <c r="C120" i="9"/>
  <c r="G120" i="9" s="1"/>
  <c r="C118" i="9"/>
  <c r="G118" i="9" s="1"/>
  <c r="C115" i="9"/>
  <c r="C112" i="9"/>
  <c r="C106" i="9"/>
  <c r="C104" i="9"/>
  <c r="H120" i="9"/>
  <c r="H118" i="9"/>
  <c r="H115" i="9"/>
  <c r="H112" i="9"/>
  <c r="G112" i="9"/>
  <c r="F110" i="9"/>
  <c r="D110" i="9"/>
  <c r="F108" i="9"/>
  <c r="F123" i="9" s="1"/>
  <c r="D108" i="9"/>
  <c r="D123" i="9" s="1"/>
  <c r="H106" i="9"/>
  <c r="H104" i="9"/>
  <c r="G104" i="9"/>
  <c r="C102" i="9"/>
  <c r="C99" i="9"/>
  <c r="G99" i="9" s="1"/>
  <c r="C97" i="9"/>
  <c r="C95" i="9"/>
  <c r="G95" i="9" s="1"/>
  <c r="C93" i="9"/>
  <c r="C91" i="9"/>
  <c r="G91" i="9" s="1"/>
  <c r="C89" i="9"/>
  <c r="C62" i="9"/>
  <c r="G62" i="9" s="1"/>
  <c r="C51" i="9"/>
  <c r="C48" i="9"/>
  <c r="G48" i="9" s="1"/>
  <c r="C44" i="9"/>
  <c r="C29" i="9"/>
  <c r="C19" i="9"/>
  <c r="H102" i="9"/>
  <c r="H99" i="9"/>
  <c r="H97" i="9"/>
  <c r="H95" i="9"/>
  <c r="H93" i="9"/>
  <c r="H91" i="9"/>
  <c r="H89" i="9"/>
  <c r="H62" i="9"/>
  <c r="H51" i="9"/>
  <c r="G51" i="9"/>
  <c r="H48" i="9"/>
  <c r="H44" i="9"/>
  <c r="G44" i="9"/>
  <c r="H29" i="9"/>
  <c r="H19" i="9"/>
  <c r="B10" i="9"/>
  <c r="E104" i="8"/>
  <c r="E102" i="8"/>
  <c r="E99" i="8"/>
  <c r="E97" i="8"/>
  <c r="E95" i="8"/>
  <c r="E93" i="8"/>
  <c r="E91" i="8"/>
  <c r="E89" i="8"/>
  <c r="E62" i="8"/>
  <c r="E51" i="8"/>
  <c r="E48" i="8"/>
  <c r="E44" i="8"/>
  <c r="E29" i="8"/>
  <c r="E19" i="8"/>
  <c r="C118" i="8"/>
  <c r="C116" i="8"/>
  <c r="G116" i="8" s="1"/>
  <c r="C113" i="8"/>
  <c r="C110" i="8"/>
  <c r="C104" i="8"/>
  <c r="C102" i="8"/>
  <c r="C99" i="8"/>
  <c r="C97" i="8"/>
  <c r="C95" i="8"/>
  <c r="C93" i="8"/>
  <c r="C91" i="8"/>
  <c r="C89" i="8"/>
  <c r="C62" i="8"/>
  <c r="C51" i="8"/>
  <c r="C48" i="8"/>
  <c r="C44" i="8"/>
  <c r="C29" i="8"/>
  <c r="C19" i="8"/>
  <c r="V28" i="10" l="1"/>
  <c r="G29" i="9"/>
  <c r="F123" i="10"/>
  <c r="H123" i="10" s="1"/>
  <c r="H110" i="10"/>
  <c r="G62" i="10"/>
  <c r="G115" i="9"/>
  <c r="G93" i="9"/>
  <c r="G97" i="9"/>
  <c r="G102" i="9"/>
  <c r="H110" i="9"/>
  <c r="N28" i="10"/>
  <c r="R25" i="10"/>
  <c r="R24" i="10" s="1"/>
  <c r="M28" i="10"/>
  <c r="S28" i="10"/>
  <c r="O28" i="10"/>
  <c r="L28" i="10"/>
  <c r="R15" i="10"/>
  <c r="G115" i="10"/>
  <c r="E110" i="10"/>
  <c r="G104" i="10"/>
  <c r="G102" i="10"/>
  <c r="G99" i="10"/>
  <c r="G95" i="10"/>
  <c r="G93" i="10"/>
  <c r="G91" i="10"/>
  <c r="E108" i="10"/>
  <c r="G48" i="10"/>
  <c r="C108" i="10"/>
  <c r="R30" i="10"/>
  <c r="H108" i="10"/>
  <c r="G19" i="10"/>
  <c r="C110" i="10"/>
  <c r="E110" i="9"/>
  <c r="G89" i="9"/>
  <c r="E108" i="9"/>
  <c r="E123" i="9" s="1"/>
  <c r="C108" i="9"/>
  <c r="H123" i="9"/>
  <c r="H108" i="9"/>
  <c r="G106" i="9"/>
  <c r="C110" i="9"/>
  <c r="G19" i="9"/>
  <c r="G110" i="10" l="1"/>
  <c r="R29" i="10"/>
  <c r="R28" i="10" s="1"/>
  <c r="E123" i="10"/>
  <c r="G108" i="10"/>
  <c r="C123" i="10"/>
  <c r="G123" i="10" s="1"/>
  <c r="G110" i="9"/>
  <c r="G108" i="9"/>
  <c r="C123" i="9"/>
  <c r="G123" i="9" s="1"/>
  <c r="H116" i="8" l="1"/>
  <c r="D108" i="8"/>
  <c r="C108" i="8"/>
  <c r="F106" i="8"/>
  <c r="D106" i="8"/>
  <c r="H104" i="8"/>
  <c r="G104" i="8"/>
  <c r="H102" i="8"/>
  <c r="G102" i="8"/>
  <c r="H99" i="8"/>
  <c r="G99" i="8"/>
  <c r="H97" i="8"/>
  <c r="G97" i="8"/>
  <c r="H95" i="8"/>
  <c r="G95" i="8"/>
  <c r="H93" i="8"/>
  <c r="G93" i="8"/>
  <c r="H91" i="8"/>
  <c r="G91" i="8"/>
  <c r="H89" i="8"/>
  <c r="G89" i="8"/>
  <c r="H62" i="8"/>
  <c r="G62" i="8"/>
  <c r="H51" i="8"/>
  <c r="G51" i="8"/>
  <c r="H48" i="8"/>
  <c r="G48" i="8"/>
  <c r="H44" i="8"/>
  <c r="G44" i="8"/>
  <c r="H29" i="8"/>
  <c r="C106" i="8"/>
  <c r="H19" i="8"/>
  <c r="E106" i="8"/>
  <c r="G19" i="8"/>
  <c r="B10" i="8"/>
  <c r="D121" i="8" l="1"/>
  <c r="H106" i="8"/>
  <c r="C121" i="8"/>
  <c r="G106" i="8"/>
  <c r="G29" i="8"/>
  <c r="H110" i="8" l="1"/>
  <c r="G110" i="8"/>
  <c r="G113" i="8"/>
  <c r="H113" i="8" l="1"/>
  <c r="F108" i="8"/>
  <c r="H108" i="8" s="1"/>
  <c r="E108" i="8"/>
  <c r="G108" i="8" s="1"/>
  <c r="H118" i="8"/>
  <c r="G118" i="8"/>
  <c r="E121" i="8" l="1"/>
  <c r="L32" i="10" s="1"/>
  <c r="F121" i="8"/>
  <c r="H121" i="8" s="1"/>
  <c r="G121" i="8"/>
  <c r="L37" i="10" l="1"/>
  <c r="L40" i="10" s="1"/>
  <c r="L33" i="10"/>
</calcChain>
</file>

<file path=xl/sharedStrings.xml><?xml version="1.0" encoding="utf-8"?>
<sst xmlns="http://schemas.openxmlformats.org/spreadsheetml/2006/main" count="668" uniqueCount="200">
  <si>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</si>
  <si>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</si>
  <si>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</si>
  <si>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</si>
  <si>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</si>
  <si>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</si>
  <si>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</si>
  <si>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</si>
  <si>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</si>
  <si>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</si>
  <si>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</si>
  <si>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</si>
  <si>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</si>
  <si>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</si>
  <si>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</si>
  <si>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</si>
  <si>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</si>
  <si>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</si>
  <si>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</si>
  <si>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</si>
  <si>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</si>
  <si>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</si>
  <si>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</si>
  <si>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</si>
  <si>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</si>
  <si>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</si>
  <si>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</si>
  <si>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</si>
  <si>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</si>
  <si>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</si>
  <si>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</si>
  <si>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</si>
  <si>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</si>
  <si>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</si>
  <si>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</si>
  <si>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</si>
  <si>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</si>
  <si>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</si>
  <si>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</si>
  <si>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</si>
  <si>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</si>
  <si>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</si>
  <si>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</si>
  <si>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</si>
  <si>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</si>
  <si>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</si>
  <si>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</si>
  <si>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</si>
  <si>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</si>
  <si>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</si>
  <si>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</si>
  <si>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</si>
  <si>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</si>
  <si>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</si>
  <si>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</si>
  <si>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</si>
  <si>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</si>
  <si>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</si>
  <si>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</si>
  <si>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</si>
  <si>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</si>
  <si>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</si>
  <si>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</si>
  <si>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</si>
  <si>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</si>
  <si>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</si>
  <si>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</si>
  <si>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</si>
  <si>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</si>
  <si>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</si>
  <si>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</si>
  <si>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</si>
  <si>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</si>
  <si>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</si>
  <si>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</si>
  <si>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</si>
  <si>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</si>
  <si>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</si>
  <si>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</si>
  <si>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</si>
  <si>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</si>
  <si>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</si>
  <si>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</si>
  <si>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</si>
  <si>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</si>
  <si>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</si>
  <si>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</si>
  <si>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</si>
  <si>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</si>
  <si>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</si>
  <si>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</si>
  <si>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</si>
  <si>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</si>
  <si>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</si>
  <si>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</si>
  <si>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</si>
  <si>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</si>
  <si>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</si>
  <si>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</si>
  <si>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</si>
  <si>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</si>
  <si>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</si>
  <si>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</si>
  <si>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</si>
  <si>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</si>
  <si>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</si>
  <si>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По мере необходимости</t>
  </si>
  <si>
    <t>6.2. Уборка придомовой</t>
  </si>
  <si>
    <t>Подметание территории</t>
  </si>
  <si>
    <t>уборка придомовой</t>
  </si>
  <si>
    <t>9. Вывоз и утилизация</t>
  </si>
  <si>
    <t>ТБО</t>
  </si>
  <si>
    <t>10. Вывоз и утилизация</t>
  </si>
  <si>
    <t>КГО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</si>
  <si>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</si>
  <si>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</si>
  <si>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</si>
  <si>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</si>
  <si>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</si>
  <si>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обслуживание газонов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</si>
  <si>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</si>
  <si>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</si>
  <si>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</si>
  <si>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</si>
  <si>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</si>
  <si>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</si>
  <si>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</si>
  <si>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</si>
  <si>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12. Обслуживание</t>
  </si>
  <si>
    <t>территории с вывозом снега на отвал</t>
  </si>
  <si>
    <t>В зимний период</t>
  </si>
  <si>
    <t>тревожн.сигнал, шлагбаума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</si>
  <si>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</si>
  <si>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</si>
  <si>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</si>
  <si>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</si>
  <si>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</si>
  <si>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</si>
  <si>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</si>
  <si>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</si>
  <si>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</si>
  <si>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11. Обслуживание ППА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</si>
  <si>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</si>
  <si>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</si>
  <si>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</si>
  <si>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</si>
  <si>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>14. Услуги и работы по управлению</t>
  </si>
  <si>
    <t>многоквартирным домом</t>
  </si>
  <si>
    <t>калиток, в/наблюдения,</t>
  </si>
  <si>
    <t xml:space="preserve"> Дополнительные  работы и услуги:</t>
  </si>
  <si>
    <t>1. Механизированная</t>
  </si>
  <si>
    <t>2. Содержание КПП,</t>
  </si>
  <si>
    <t xml:space="preserve">3. Сервисное </t>
  </si>
  <si>
    <t xml:space="preserve">4. Обслуживание </t>
  </si>
  <si>
    <t>фонтана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</si>
  <si>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</si>
  <si>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</si>
  <si>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</si>
  <si>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</si>
  <si>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</si>
  <si>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</si>
  <si>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</si>
  <si>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</si>
  <si>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</si>
  <si>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</si>
  <si>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</si>
  <si>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</si>
  <si>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</si>
  <si>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</si>
  <si>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</si>
  <si>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</si>
  <si>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</si>
  <si>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</si>
  <si>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</si>
  <si>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</si>
  <si>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</si>
  <si>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</si>
  <si>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</si>
  <si>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</si>
  <si>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</si>
  <si>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</si>
  <si>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п.2=п.2.1+п.2.2.; п.3=п.3.1+п.3.2;  п.4=п.1+п.2-п.3;  п.6=п.2-п.5;  п.7=п.3-п.5;  п.II=п.I+п.7</t>
  </si>
  <si>
    <t xml:space="preserve">Поступления от размещения </t>
  </si>
  <si>
    <t>оборудования связи</t>
  </si>
  <si>
    <t>Директор ООО "УК "Стрижи"                                             А.А.Юдаков</t>
  </si>
  <si>
    <t xml:space="preserve">                     по многоквартирному дому, расположенному по адресу:  Мясниковой, 6/2</t>
  </si>
  <si>
    <t xml:space="preserve">                           о деятельности за отчетный период с 01.01.2018г. по 31.07.2018 г.</t>
  </si>
  <si>
    <t xml:space="preserve">                           о деятельности за отчетный период с 01.08.2018г. по 31.08.2018 г.</t>
  </si>
  <si>
    <t xml:space="preserve">14. Техническое обслуживание </t>
  </si>
  <si>
    <t xml:space="preserve">    подкачивающих насосов</t>
  </si>
  <si>
    <t>15. Услуги и работы по управлению</t>
  </si>
  <si>
    <t xml:space="preserve">                           о деятельности за отчетный период с 01.09.2018г. по 31.12.2018 г.</t>
  </si>
  <si>
    <t>Остаток д/ср-в на 01.01.2018г</t>
  </si>
  <si>
    <t>Задолженность на 01.01.2018г.</t>
  </si>
  <si>
    <t>Начислено  с 01.01.18 по 31.12.18</t>
  </si>
  <si>
    <t>Оплачено  с 01.01.18 по 31.12.18</t>
  </si>
  <si>
    <t>Задолженность на 31.12.2018г.</t>
  </si>
  <si>
    <t>Остаток д/ср-в на 31.12.2018г</t>
  </si>
  <si>
    <t>(подогрев)</t>
  </si>
  <si>
    <t xml:space="preserve">                           о деятельности за отчетный период с 01.01.2018г. по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</si>
</sst>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1" xfId="0" applyFont="1" applyBorder="1"/>
    <xf numFmtId="2" fontId="6" fillId="0" borderId="46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164" fontId="5" fillId="0" borderId="35" xfId="0" applyNumberFormat="1" applyFont="1" applyBorder="1"/>
    <xf numFmtId="2" fontId="10" fillId="0" borderId="0" xfId="0" applyNumberFormat="1" applyFont="1"/>
    <xf numFmtId="0" fontId="3" fillId="2" borderId="35" xfId="0" applyFont="1" applyFill="1" applyBorder="1"/>
    <xf numFmtId="2" fontId="3" fillId="2" borderId="35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7" fillId="0" borderId="53" xfId="0" applyFont="1" applyBorder="1"/>
    <xf numFmtId="0" fontId="4" fillId="0" borderId="54" xfId="0" applyFont="1" applyBorder="1" applyAlignment="1">
      <alignment horizontal="center"/>
    </xf>
    <xf numFmtId="0" fontId="7" fillId="0" borderId="4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59"/>
  <sheetViews>
    <sheetView topLeftCell="B1" workbookViewId="0">
      <selection activeCell="B26" sqref="B26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228" max="228" width="23.140625" customWidth="1"/>
    <col min="229" max="229" width="42.85546875" customWidth="1"/>
    <col min="231" max="231" width="11.28515625" customWidth="1"/>
    <col min="232" max="232" width="12.85546875" customWidth="1"/>
    <col min="233" max="233" width="12.140625" customWidth="1"/>
    <col min="234" max="234" width="11.7109375" customWidth="1"/>
    <col min="235" max="235" width="11.42578125" customWidth="1"/>
    <col min="236" max="236" width="12.7109375" customWidth="1"/>
    <col min="237" max="237" width="4.140625" customWidth="1"/>
    <col min="238" max="238" width="45.28515625" customWidth="1"/>
    <col min="239" max="239" width="14.85546875" customWidth="1"/>
    <col min="240" max="240" width="12.28515625" customWidth="1"/>
    <col min="241" max="242" width="11.140625" customWidth="1"/>
    <col min="243" max="243" width="12.42578125" customWidth="1"/>
    <col min="244" max="244" width="11.42578125" customWidth="1"/>
    <col min="245" max="245" width="13.5703125" customWidth="1"/>
    <col min="484" max="484" width="23.140625" customWidth="1"/>
    <col min="485" max="485" width="42.85546875" customWidth="1"/>
    <col min="487" max="487" width="11.28515625" customWidth="1"/>
    <col min="488" max="488" width="12.85546875" customWidth="1"/>
    <col min="489" max="489" width="12.140625" customWidth="1"/>
    <col min="490" max="490" width="11.7109375" customWidth="1"/>
    <col min="491" max="491" width="11.42578125" customWidth="1"/>
    <col min="492" max="492" width="12.7109375" customWidth="1"/>
    <col min="493" max="493" width="4.140625" customWidth="1"/>
    <col min="494" max="494" width="45.28515625" customWidth="1"/>
    <col min="495" max="495" width="14.85546875" customWidth="1"/>
    <col min="496" max="496" width="12.28515625" customWidth="1"/>
    <col min="497" max="498" width="11.140625" customWidth="1"/>
    <col min="499" max="499" width="12.42578125" customWidth="1"/>
    <col min="500" max="500" width="11.42578125" customWidth="1"/>
    <col min="501" max="501" width="13.5703125" customWidth="1"/>
    <col min="740" max="740" width="23.140625" customWidth="1"/>
    <col min="741" max="741" width="42.85546875" customWidth="1"/>
    <col min="743" max="743" width="11.28515625" customWidth="1"/>
    <col min="744" max="744" width="12.85546875" customWidth="1"/>
    <col min="745" max="745" width="12.140625" customWidth="1"/>
    <col min="746" max="746" width="11.7109375" customWidth="1"/>
    <col min="747" max="747" width="11.42578125" customWidth="1"/>
    <col min="748" max="748" width="12.7109375" customWidth="1"/>
    <col min="749" max="749" width="4.140625" customWidth="1"/>
    <col min="750" max="750" width="45.28515625" customWidth="1"/>
    <col min="751" max="751" width="14.85546875" customWidth="1"/>
    <col min="752" max="752" width="12.28515625" customWidth="1"/>
    <col min="753" max="754" width="11.140625" customWidth="1"/>
    <col min="755" max="755" width="12.42578125" customWidth="1"/>
    <col min="756" max="756" width="11.42578125" customWidth="1"/>
    <col min="757" max="757" width="13.5703125" customWidth="1"/>
    <col min="996" max="996" width="23.140625" customWidth="1"/>
    <col min="997" max="997" width="42.85546875" customWidth="1"/>
    <col min="999" max="999" width="11.28515625" customWidth="1"/>
    <col min="1000" max="1000" width="12.85546875" customWidth="1"/>
    <col min="1001" max="1001" width="12.140625" customWidth="1"/>
    <col min="1002" max="1002" width="11.7109375" customWidth="1"/>
    <col min="1003" max="1003" width="11.42578125" customWidth="1"/>
    <col min="1004" max="1004" width="12.7109375" customWidth="1"/>
    <col min="1005" max="1005" width="4.140625" customWidth="1"/>
    <col min="1006" max="1006" width="45.28515625" customWidth="1"/>
    <col min="1007" max="1007" width="14.85546875" customWidth="1"/>
    <col min="1008" max="1008" width="12.28515625" customWidth="1"/>
    <col min="1009" max="1010" width="11.140625" customWidth="1"/>
    <col min="1011" max="1011" width="12.42578125" customWidth="1"/>
    <col min="1012" max="1012" width="11.42578125" customWidth="1"/>
    <col min="1013" max="1013" width="13.5703125" customWidth="1"/>
    <col min="1252" max="1252" width="23.140625" customWidth="1"/>
    <col min="1253" max="1253" width="42.85546875" customWidth="1"/>
    <col min="1255" max="1255" width="11.28515625" customWidth="1"/>
    <col min="1256" max="1256" width="12.85546875" customWidth="1"/>
    <col min="1257" max="1257" width="12.140625" customWidth="1"/>
    <col min="1258" max="1258" width="11.7109375" customWidth="1"/>
    <col min="1259" max="1259" width="11.42578125" customWidth="1"/>
    <col min="1260" max="1260" width="12.7109375" customWidth="1"/>
    <col min="1261" max="1261" width="4.140625" customWidth="1"/>
    <col min="1262" max="1262" width="45.28515625" customWidth="1"/>
    <col min="1263" max="1263" width="14.85546875" customWidth="1"/>
    <col min="1264" max="1264" width="12.28515625" customWidth="1"/>
    <col min="1265" max="1266" width="11.140625" customWidth="1"/>
    <col min="1267" max="1267" width="12.42578125" customWidth="1"/>
    <col min="1268" max="1268" width="11.42578125" customWidth="1"/>
    <col min="1269" max="1269" width="13.5703125" customWidth="1"/>
    <col min="1508" max="1508" width="23.140625" customWidth="1"/>
    <col min="1509" max="1509" width="42.85546875" customWidth="1"/>
    <col min="1511" max="1511" width="11.28515625" customWidth="1"/>
    <col min="1512" max="1512" width="12.85546875" customWidth="1"/>
    <col min="1513" max="1513" width="12.140625" customWidth="1"/>
    <col min="1514" max="1514" width="11.7109375" customWidth="1"/>
    <col min="1515" max="1515" width="11.42578125" customWidth="1"/>
    <col min="1516" max="1516" width="12.7109375" customWidth="1"/>
    <col min="1517" max="1517" width="4.140625" customWidth="1"/>
    <col min="1518" max="1518" width="45.28515625" customWidth="1"/>
    <col min="1519" max="1519" width="14.85546875" customWidth="1"/>
    <col min="1520" max="1520" width="12.28515625" customWidth="1"/>
    <col min="1521" max="1522" width="11.140625" customWidth="1"/>
    <col min="1523" max="1523" width="12.42578125" customWidth="1"/>
    <col min="1524" max="1524" width="11.42578125" customWidth="1"/>
    <col min="1525" max="1525" width="13.5703125" customWidth="1"/>
    <col min="1764" max="1764" width="23.140625" customWidth="1"/>
    <col min="1765" max="1765" width="42.85546875" customWidth="1"/>
    <col min="1767" max="1767" width="11.28515625" customWidth="1"/>
    <col min="1768" max="1768" width="12.85546875" customWidth="1"/>
    <col min="1769" max="1769" width="12.140625" customWidth="1"/>
    <col min="1770" max="1770" width="11.7109375" customWidth="1"/>
    <col min="1771" max="1771" width="11.42578125" customWidth="1"/>
    <col min="1772" max="1772" width="12.7109375" customWidth="1"/>
    <col min="1773" max="1773" width="4.140625" customWidth="1"/>
    <col min="1774" max="1774" width="45.28515625" customWidth="1"/>
    <col min="1775" max="1775" width="14.85546875" customWidth="1"/>
    <col min="1776" max="1776" width="12.28515625" customWidth="1"/>
    <col min="1777" max="1778" width="11.140625" customWidth="1"/>
    <col min="1779" max="1779" width="12.42578125" customWidth="1"/>
    <col min="1780" max="1780" width="11.42578125" customWidth="1"/>
    <col min="1781" max="1781" width="13.5703125" customWidth="1"/>
    <col min="2020" max="2020" width="23.140625" customWidth="1"/>
    <col min="2021" max="2021" width="42.85546875" customWidth="1"/>
    <col min="2023" max="2023" width="11.28515625" customWidth="1"/>
    <col min="2024" max="2024" width="12.85546875" customWidth="1"/>
    <col min="2025" max="2025" width="12.140625" customWidth="1"/>
    <col min="2026" max="2026" width="11.7109375" customWidth="1"/>
    <col min="2027" max="2027" width="11.42578125" customWidth="1"/>
    <col min="2028" max="2028" width="12.7109375" customWidth="1"/>
    <col min="2029" max="2029" width="4.140625" customWidth="1"/>
    <col min="2030" max="2030" width="45.28515625" customWidth="1"/>
    <col min="2031" max="2031" width="14.85546875" customWidth="1"/>
    <col min="2032" max="2032" width="12.28515625" customWidth="1"/>
    <col min="2033" max="2034" width="11.140625" customWidth="1"/>
    <col min="2035" max="2035" width="12.42578125" customWidth="1"/>
    <col min="2036" max="2036" width="11.42578125" customWidth="1"/>
    <col min="2037" max="2037" width="13.5703125" customWidth="1"/>
    <col min="2276" max="2276" width="23.140625" customWidth="1"/>
    <col min="2277" max="2277" width="42.85546875" customWidth="1"/>
    <col min="2279" max="2279" width="11.28515625" customWidth="1"/>
    <col min="2280" max="2280" width="12.85546875" customWidth="1"/>
    <col min="2281" max="2281" width="12.140625" customWidth="1"/>
    <col min="2282" max="2282" width="11.7109375" customWidth="1"/>
    <col min="2283" max="2283" width="11.42578125" customWidth="1"/>
    <col min="2284" max="2284" width="12.7109375" customWidth="1"/>
    <col min="2285" max="2285" width="4.140625" customWidth="1"/>
    <col min="2286" max="2286" width="45.28515625" customWidth="1"/>
    <col min="2287" max="2287" width="14.85546875" customWidth="1"/>
    <col min="2288" max="2288" width="12.28515625" customWidth="1"/>
    <col min="2289" max="2290" width="11.140625" customWidth="1"/>
    <col min="2291" max="2291" width="12.42578125" customWidth="1"/>
    <col min="2292" max="2292" width="11.42578125" customWidth="1"/>
    <col min="2293" max="2293" width="13.5703125" customWidth="1"/>
    <col min="2532" max="2532" width="23.140625" customWidth="1"/>
    <col min="2533" max="2533" width="42.85546875" customWidth="1"/>
    <col min="2535" max="2535" width="11.28515625" customWidth="1"/>
    <col min="2536" max="2536" width="12.85546875" customWidth="1"/>
    <col min="2537" max="2537" width="12.140625" customWidth="1"/>
    <col min="2538" max="2538" width="11.7109375" customWidth="1"/>
    <col min="2539" max="2539" width="11.42578125" customWidth="1"/>
    <col min="2540" max="2540" width="12.7109375" customWidth="1"/>
    <col min="2541" max="2541" width="4.140625" customWidth="1"/>
    <col min="2542" max="2542" width="45.28515625" customWidth="1"/>
    <col min="2543" max="2543" width="14.85546875" customWidth="1"/>
    <col min="2544" max="2544" width="12.28515625" customWidth="1"/>
    <col min="2545" max="2546" width="11.140625" customWidth="1"/>
    <col min="2547" max="2547" width="12.42578125" customWidth="1"/>
    <col min="2548" max="2548" width="11.42578125" customWidth="1"/>
    <col min="2549" max="2549" width="13.5703125" customWidth="1"/>
    <col min="2788" max="2788" width="23.140625" customWidth="1"/>
    <col min="2789" max="2789" width="42.85546875" customWidth="1"/>
    <col min="2791" max="2791" width="11.28515625" customWidth="1"/>
    <col min="2792" max="2792" width="12.85546875" customWidth="1"/>
    <col min="2793" max="2793" width="12.140625" customWidth="1"/>
    <col min="2794" max="2794" width="11.7109375" customWidth="1"/>
    <col min="2795" max="2795" width="11.42578125" customWidth="1"/>
    <col min="2796" max="2796" width="12.7109375" customWidth="1"/>
    <col min="2797" max="2797" width="4.140625" customWidth="1"/>
    <col min="2798" max="2798" width="45.28515625" customWidth="1"/>
    <col min="2799" max="2799" width="14.85546875" customWidth="1"/>
    <col min="2800" max="2800" width="12.28515625" customWidth="1"/>
    <col min="2801" max="2802" width="11.140625" customWidth="1"/>
    <col min="2803" max="2803" width="12.42578125" customWidth="1"/>
    <col min="2804" max="2804" width="11.42578125" customWidth="1"/>
    <col min="2805" max="2805" width="13.5703125" customWidth="1"/>
    <col min="3044" max="3044" width="23.140625" customWidth="1"/>
    <col min="3045" max="3045" width="42.85546875" customWidth="1"/>
    <col min="3047" max="3047" width="11.28515625" customWidth="1"/>
    <col min="3048" max="3048" width="12.85546875" customWidth="1"/>
    <col min="3049" max="3049" width="12.140625" customWidth="1"/>
    <col min="3050" max="3050" width="11.7109375" customWidth="1"/>
    <col min="3051" max="3051" width="11.42578125" customWidth="1"/>
    <col min="3052" max="3052" width="12.7109375" customWidth="1"/>
    <col min="3053" max="3053" width="4.140625" customWidth="1"/>
    <col min="3054" max="3054" width="45.28515625" customWidth="1"/>
    <col min="3055" max="3055" width="14.85546875" customWidth="1"/>
    <col min="3056" max="3056" width="12.28515625" customWidth="1"/>
    <col min="3057" max="3058" width="11.140625" customWidth="1"/>
    <col min="3059" max="3059" width="12.42578125" customWidth="1"/>
    <col min="3060" max="3060" width="11.42578125" customWidth="1"/>
    <col min="3061" max="3061" width="13.5703125" customWidth="1"/>
    <col min="3300" max="3300" width="23.140625" customWidth="1"/>
    <col min="3301" max="3301" width="42.85546875" customWidth="1"/>
    <col min="3303" max="3303" width="11.28515625" customWidth="1"/>
    <col min="3304" max="3304" width="12.85546875" customWidth="1"/>
    <col min="3305" max="3305" width="12.140625" customWidth="1"/>
    <col min="3306" max="3306" width="11.7109375" customWidth="1"/>
    <col min="3307" max="3307" width="11.42578125" customWidth="1"/>
    <col min="3308" max="3308" width="12.7109375" customWidth="1"/>
    <col min="3309" max="3309" width="4.140625" customWidth="1"/>
    <col min="3310" max="3310" width="45.28515625" customWidth="1"/>
    <col min="3311" max="3311" width="14.85546875" customWidth="1"/>
    <col min="3312" max="3312" width="12.28515625" customWidth="1"/>
    <col min="3313" max="3314" width="11.140625" customWidth="1"/>
    <col min="3315" max="3315" width="12.42578125" customWidth="1"/>
    <col min="3316" max="3316" width="11.42578125" customWidth="1"/>
    <col min="3317" max="3317" width="13.5703125" customWidth="1"/>
    <col min="3556" max="3556" width="23.140625" customWidth="1"/>
    <col min="3557" max="3557" width="42.85546875" customWidth="1"/>
    <col min="3559" max="3559" width="11.28515625" customWidth="1"/>
    <col min="3560" max="3560" width="12.85546875" customWidth="1"/>
    <col min="3561" max="3561" width="12.140625" customWidth="1"/>
    <col min="3562" max="3562" width="11.7109375" customWidth="1"/>
    <col min="3563" max="3563" width="11.42578125" customWidth="1"/>
    <col min="3564" max="3564" width="12.7109375" customWidth="1"/>
    <col min="3565" max="3565" width="4.140625" customWidth="1"/>
    <col min="3566" max="3566" width="45.28515625" customWidth="1"/>
    <col min="3567" max="3567" width="14.85546875" customWidth="1"/>
    <col min="3568" max="3568" width="12.28515625" customWidth="1"/>
    <col min="3569" max="3570" width="11.140625" customWidth="1"/>
    <col min="3571" max="3571" width="12.42578125" customWidth="1"/>
    <col min="3572" max="3572" width="11.42578125" customWidth="1"/>
    <col min="3573" max="3573" width="13.5703125" customWidth="1"/>
    <col min="3812" max="3812" width="23.140625" customWidth="1"/>
    <col min="3813" max="3813" width="42.85546875" customWidth="1"/>
    <col min="3815" max="3815" width="11.28515625" customWidth="1"/>
    <col min="3816" max="3816" width="12.85546875" customWidth="1"/>
    <col min="3817" max="3817" width="12.140625" customWidth="1"/>
    <col min="3818" max="3818" width="11.7109375" customWidth="1"/>
    <col min="3819" max="3819" width="11.42578125" customWidth="1"/>
    <col min="3820" max="3820" width="12.7109375" customWidth="1"/>
    <col min="3821" max="3821" width="4.140625" customWidth="1"/>
    <col min="3822" max="3822" width="45.28515625" customWidth="1"/>
    <col min="3823" max="3823" width="14.85546875" customWidth="1"/>
    <col min="3824" max="3824" width="12.28515625" customWidth="1"/>
    <col min="3825" max="3826" width="11.140625" customWidth="1"/>
    <col min="3827" max="3827" width="12.42578125" customWidth="1"/>
    <col min="3828" max="3828" width="11.42578125" customWidth="1"/>
    <col min="3829" max="3829" width="13.5703125" customWidth="1"/>
    <col min="4068" max="4068" width="23.140625" customWidth="1"/>
    <col min="4069" max="4069" width="42.85546875" customWidth="1"/>
    <col min="4071" max="4071" width="11.28515625" customWidth="1"/>
    <col min="4072" max="4072" width="12.85546875" customWidth="1"/>
    <col min="4073" max="4073" width="12.140625" customWidth="1"/>
    <col min="4074" max="4074" width="11.7109375" customWidth="1"/>
    <col min="4075" max="4075" width="11.42578125" customWidth="1"/>
    <col min="4076" max="4076" width="12.7109375" customWidth="1"/>
    <col min="4077" max="4077" width="4.140625" customWidth="1"/>
    <col min="4078" max="4078" width="45.28515625" customWidth="1"/>
    <col min="4079" max="4079" width="14.85546875" customWidth="1"/>
    <col min="4080" max="4080" width="12.28515625" customWidth="1"/>
    <col min="4081" max="4082" width="11.140625" customWidth="1"/>
    <col min="4083" max="4083" width="12.42578125" customWidth="1"/>
    <col min="4084" max="4084" width="11.42578125" customWidth="1"/>
    <col min="4085" max="4085" width="13.5703125" customWidth="1"/>
    <col min="4324" max="4324" width="23.140625" customWidth="1"/>
    <col min="4325" max="4325" width="42.85546875" customWidth="1"/>
    <col min="4327" max="4327" width="11.28515625" customWidth="1"/>
    <col min="4328" max="4328" width="12.85546875" customWidth="1"/>
    <col min="4329" max="4329" width="12.140625" customWidth="1"/>
    <col min="4330" max="4330" width="11.7109375" customWidth="1"/>
    <col min="4331" max="4331" width="11.42578125" customWidth="1"/>
    <col min="4332" max="4332" width="12.7109375" customWidth="1"/>
    <col min="4333" max="4333" width="4.140625" customWidth="1"/>
    <col min="4334" max="4334" width="45.28515625" customWidth="1"/>
    <col min="4335" max="4335" width="14.85546875" customWidth="1"/>
    <col min="4336" max="4336" width="12.28515625" customWidth="1"/>
    <col min="4337" max="4338" width="11.140625" customWidth="1"/>
    <col min="4339" max="4339" width="12.42578125" customWidth="1"/>
    <col min="4340" max="4340" width="11.42578125" customWidth="1"/>
    <col min="4341" max="4341" width="13.5703125" customWidth="1"/>
    <col min="4580" max="4580" width="23.140625" customWidth="1"/>
    <col min="4581" max="4581" width="42.85546875" customWidth="1"/>
    <col min="4583" max="4583" width="11.28515625" customWidth="1"/>
    <col min="4584" max="4584" width="12.85546875" customWidth="1"/>
    <col min="4585" max="4585" width="12.140625" customWidth="1"/>
    <col min="4586" max="4586" width="11.7109375" customWidth="1"/>
    <col min="4587" max="4587" width="11.42578125" customWidth="1"/>
    <col min="4588" max="4588" width="12.7109375" customWidth="1"/>
    <col min="4589" max="4589" width="4.140625" customWidth="1"/>
    <col min="4590" max="4590" width="45.28515625" customWidth="1"/>
    <col min="4591" max="4591" width="14.85546875" customWidth="1"/>
    <col min="4592" max="4592" width="12.28515625" customWidth="1"/>
    <col min="4593" max="4594" width="11.140625" customWidth="1"/>
    <col min="4595" max="4595" width="12.42578125" customWidth="1"/>
    <col min="4596" max="4596" width="11.42578125" customWidth="1"/>
    <col min="4597" max="4597" width="13.5703125" customWidth="1"/>
    <col min="4836" max="4836" width="23.140625" customWidth="1"/>
    <col min="4837" max="4837" width="42.85546875" customWidth="1"/>
    <col min="4839" max="4839" width="11.28515625" customWidth="1"/>
    <col min="4840" max="4840" width="12.85546875" customWidth="1"/>
    <col min="4841" max="4841" width="12.140625" customWidth="1"/>
    <col min="4842" max="4842" width="11.7109375" customWidth="1"/>
    <col min="4843" max="4843" width="11.42578125" customWidth="1"/>
    <col min="4844" max="4844" width="12.7109375" customWidth="1"/>
    <col min="4845" max="4845" width="4.140625" customWidth="1"/>
    <col min="4846" max="4846" width="45.28515625" customWidth="1"/>
    <col min="4847" max="4847" width="14.85546875" customWidth="1"/>
    <col min="4848" max="4848" width="12.28515625" customWidth="1"/>
    <col min="4849" max="4850" width="11.140625" customWidth="1"/>
    <col min="4851" max="4851" width="12.42578125" customWidth="1"/>
    <col min="4852" max="4852" width="11.42578125" customWidth="1"/>
    <col min="4853" max="4853" width="13.5703125" customWidth="1"/>
    <col min="5092" max="5092" width="23.140625" customWidth="1"/>
    <col min="5093" max="5093" width="42.85546875" customWidth="1"/>
    <col min="5095" max="5095" width="11.28515625" customWidth="1"/>
    <col min="5096" max="5096" width="12.85546875" customWidth="1"/>
    <col min="5097" max="5097" width="12.140625" customWidth="1"/>
    <col min="5098" max="5098" width="11.7109375" customWidth="1"/>
    <col min="5099" max="5099" width="11.42578125" customWidth="1"/>
    <col min="5100" max="5100" width="12.7109375" customWidth="1"/>
    <col min="5101" max="5101" width="4.140625" customWidth="1"/>
    <col min="5102" max="5102" width="45.28515625" customWidth="1"/>
    <col min="5103" max="5103" width="14.85546875" customWidth="1"/>
    <col min="5104" max="5104" width="12.28515625" customWidth="1"/>
    <col min="5105" max="5106" width="11.140625" customWidth="1"/>
    <col min="5107" max="5107" width="12.42578125" customWidth="1"/>
    <col min="5108" max="5108" width="11.42578125" customWidth="1"/>
    <col min="5109" max="5109" width="13.5703125" customWidth="1"/>
    <col min="5348" max="5348" width="23.140625" customWidth="1"/>
    <col min="5349" max="5349" width="42.85546875" customWidth="1"/>
    <col min="5351" max="5351" width="11.28515625" customWidth="1"/>
    <col min="5352" max="5352" width="12.85546875" customWidth="1"/>
    <col min="5353" max="5353" width="12.140625" customWidth="1"/>
    <col min="5354" max="5354" width="11.7109375" customWidth="1"/>
    <col min="5355" max="5355" width="11.42578125" customWidth="1"/>
    <col min="5356" max="5356" width="12.7109375" customWidth="1"/>
    <col min="5357" max="5357" width="4.140625" customWidth="1"/>
    <col min="5358" max="5358" width="45.28515625" customWidth="1"/>
    <col min="5359" max="5359" width="14.85546875" customWidth="1"/>
    <col min="5360" max="5360" width="12.28515625" customWidth="1"/>
    <col min="5361" max="5362" width="11.140625" customWidth="1"/>
    <col min="5363" max="5363" width="12.42578125" customWidth="1"/>
    <col min="5364" max="5364" width="11.42578125" customWidth="1"/>
    <col min="5365" max="5365" width="13.5703125" customWidth="1"/>
    <col min="5604" max="5604" width="23.140625" customWidth="1"/>
    <col min="5605" max="5605" width="42.85546875" customWidth="1"/>
    <col min="5607" max="5607" width="11.28515625" customWidth="1"/>
    <col min="5608" max="5608" width="12.85546875" customWidth="1"/>
    <col min="5609" max="5609" width="12.140625" customWidth="1"/>
    <col min="5610" max="5610" width="11.7109375" customWidth="1"/>
    <col min="5611" max="5611" width="11.42578125" customWidth="1"/>
    <col min="5612" max="5612" width="12.7109375" customWidth="1"/>
    <col min="5613" max="5613" width="4.140625" customWidth="1"/>
    <col min="5614" max="5614" width="45.28515625" customWidth="1"/>
    <col min="5615" max="5615" width="14.85546875" customWidth="1"/>
    <col min="5616" max="5616" width="12.28515625" customWidth="1"/>
    <col min="5617" max="5618" width="11.140625" customWidth="1"/>
    <col min="5619" max="5619" width="12.42578125" customWidth="1"/>
    <col min="5620" max="5620" width="11.42578125" customWidth="1"/>
    <col min="5621" max="5621" width="13.5703125" customWidth="1"/>
    <col min="5860" max="5860" width="23.140625" customWidth="1"/>
    <col min="5861" max="5861" width="42.85546875" customWidth="1"/>
    <col min="5863" max="5863" width="11.28515625" customWidth="1"/>
    <col min="5864" max="5864" width="12.85546875" customWidth="1"/>
    <col min="5865" max="5865" width="12.140625" customWidth="1"/>
    <col min="5866" max="5866" width="11.7109375" customWidth="1"/>
    <col min="5867" max="5867" width="11.42578125" customWidth="1"/>
    <col min="5868" max="5868" width="12.7109375" customWidth="1"/>
    <col min="5869" max="5869" width="4.140625" customWidth="1"/>
    <col min="5870" max="5870" width="45.28515625" customWidth="1"/>
    <col min="5871" max="5871" width="14.85546875" customWidth="1"/>
    <col min="5872" max="5872" width="12.28515625" customWidth="1"/>
    <col min="5873" max="5874" width="11.140625" customWidth="1"/>
    <col min="5875" max="5875" width="12.42578125" customWidth="1"/>
    <col min="5876" max="5876" width="11.42578125" customWidth="1"/>
    <col min="5877" max="5877" width="13.5703125" customWidth="1"/>
    <col min="6116" max="6116" width="23.140625" customWidth="1"/>
    <col min="6117" max="6117" width="42.85546875" customWidth="1"/>
    <col min="6119" max="6119" width="11.28515625" customWidth="1"/>
    <col min="6120" max="6120" width="12.85546875" customWidth="1"/>
    <col min="6121" max="6121" width="12.140625" customWidth="1"/>
    <col min="6122" max="6122" width="11.7109375" customWidth="1"/>
    <col min="6123" max="6123" width="11.42578125" customWidth="1"/>
    <col min="6124" max="6124" width="12.7109375" customWidth="1"/>
    <col min="6125" max="6125" width="4.140625" customWidth="1"/>
    <col min="6126" max="6126" width="45.28515625" customWidth="1"/>
    <col min="6127" max="6127" width="14.85546875" customWidth="1"/>
    <col min="6128" max="6128" width="12.28515625" customWidth="1"/>
    <col min="6129" max="6130" width="11.140625" customWidth="1"/>
    <col min="6131" max="6131" width="12.42578125" customWidth="1"/>
    <col min="6132" max="6132" width="11.42578125" customWidth="1"/>
    <col min="6133" max="6133" width="13.5703125" customWidth="1"/>
    <col min="6372" max="6372" width="23.140625" customWidth="1"/>
    <col min="6373" max="6373" width="42.85546875" customWidth="1"/>
    <col min="6375" max="6375" width="11.28515625" customWidth="1"/>
    <col min="6376" max="6376" width="12.85546875" customWidth="1"/>
    <col min="6377" max="6377" width="12.140625" customWidth="1"/>
    <col min="6378" max="6378" width="11.7109375" customWidth="1"/>
    <col min="6379" max="6379" width="11.42578125" customWidth="1"/>
    <col min="6380" max="6380" width="12.7109375" customWidth="1"/>
    <col min="6381" max="6381" width="4.140625" customWidth="1"/>
    <col min="6382" max="6382" width="45.28515625" customWidth="1"/>
    <col min="6383" max="6383" width="14.85546875" customWidth="1"/>
    <col min="6384" max="6384" width="12.28515625" customWidth="1"/>
    <col min="6385" max="6386" width="11.140625" customWidth="1"/>
    <col min="6387" max="6387" width="12.42578125" customWidth="1"/>
    <col min="6388" max="6388" width="11.42578125" customWidth="1"/>
    <col min="6389" max="6389" width="13.5703125" customWidth="1"/>
    <col min="6628" max="6628" width="23.140625" customWidth="1"/>
    <col min="6629" max="6629" width="42.85546875" customWidth="1"/>
    <col min="6631" max="6631" width="11.28515625" customWidth="1"/>
    <col min="6632" max="6632" width="12.85546875" customWidth="1"/>
    <col min="6633" max="6633" width="12.140625" customWidth="1"/>
    <col min="6634" max="6634" width="11.7109375" customWidth="1"/>
    <col min="6635" max="6635" width="11.42578125" customWidth="1"/>
    <col min="6636" max="6636" width="12.7109375" customWidth="1"/>
    <col min="6637" max="6637" width="4.140625" customWidth="1"/>
    <col min="6638" max="6638" width="45.28515625" customWidth="1"/>
    <col min="6639" max="6639" width="14.85546875" customWidth="1"/>
    <col min="6640" max="6640" width="12.28515625" customWidth="1"/>
    <col min="6641" max="6642" width="11.140625" customWidth="1"/>
    <col min="6643" max="6643" width="12.42578125" customWidth="1"/>
    <col min="6644" max="6644" width="11.42578125" customWidth="1"/>
    <col min="6645" max="6645" width="13.5703125" customWidth="1"/>
    <col min="6884" max="6884" width="23.140625" customWidth="1"/>
    <col min="6885" max="6885" width="42.85546875" customWidth="1"/>
    <col min="6887" max="6887" width="11.28515625" customWidth="1"/>
    <col min="6888" max="6888" width="12.85546875" customWidth="1"/>
    <col min="6889" max="6889" width="12.140625" customWidth="1"/>
    <col min="6890" max="6890" width="11.7109375" customWidth="1"/>
    <col min="6891" max="6891" width="11.42578125" customWidth="1"/>
    <col min="6892" max="6892" width="12.7109375" customWidth="1"/>
    <col min="6893" max="6893" width="4.140625" customWidth="1"/>
    <col min="6894" max="6894" width="45.28515625" customWidth="1"/>
    <col min="6895" max="6895" width="14.85546875" customWidth="1"/>
    <col min="6896" max="6896" width="12.28515625" customWidth="1"/>
    <col min="6897" max="6898" width="11.140625" customWidth="1"/>
    <col min="6899" max="6899" width="12.42578125" customWidth="1"/>
    <col min="6900" max="6900" width="11.42578125" customWidth="1"/>
    <col min="6901" max="6901" width="13.5703125" customWidth="1"/>
    <col min="7140" max="7140" width="23.140625" customWidth="1"/>
    <col min="7141" max="7141" width="42.85546875" customWidth="1"/>
    <col min="7143" max="7143" width="11.28515625" customWidth="1"/>
    <col min="7144" max="7144" width="12.85546875" customWidth="1"/>
    <col min="7145" max="7145" width="12.140625" customWidth="1"/>
    <col min="7146" max="7146" width="11.7109375" customWidth="1"/>
    <col min="7147" max="7147" width="11.42578125" customWidth="1"/>
    <col min="7148" max="7148" width="12.7109375" customWidth="1"/>
    <col min="7149" max="7149" width="4.140625" customWidth="1"/>
    <col min="7150" max="7150" width="45.28515625" customWidth="1"/>
    <col min="7151" max="7151" width="14.85546875" customWidth="1"/>
    <col min="7152" max="7152" width="12.28515625" customWidth="1"/>
    <col min="7153" max="7154" width="11.140625" customWidth="1"/>
    <col min="7155" max="7155" width="12.42578125" customWidth="1"/>
    <col min="7156" max="7156" width="11.42578125" customWidth="1"/>
    <col min="7157" max="7157" width="13.5703125" customWidth="1"/>
    <col min="7396" max="7396" width="23.140625" customWidth="1"/>
    <col min="7397" max="7397" width="42.85546875" customWidth="1"/>
    <col min="7399" max="7399" width="11.28515625" customWidth="1"/>
    <col min="7400" max="7400" width="12.85546875" customWidth="1"/>
    <col min="7401" max="7401" width="12.140625" customWidth="1"/>
    <col min="7402" max="7402" width="11.7109375" customWidth="1"/>
    <col min="7403" max="7403" width="11.42578125" customWidth="1"/>
    <col min="7404" max="7404" width="12.7109375" customWidth="1"/>
    <col min="7405" max="7405" width="4.140625" customWidth="1"/>
    <col min="7406" max="7406" width="45.28515625" customWidth="1"/>
    <col min="7407" max="7407" width="14.85546875" customWidth="1"/>
    <col min="7408" max="7408" width="12.28515625" customWidth="1"/>
    <col min="7409" max="7410" width="11.140625" customWidth="1"/>
    <col min="7411" max="7411" width="12.42578125" customWidth="1"/>
    <col min="7412" max="7412" width="11.42578125" customWidth="1"/>
    <col min="7413" max="7413" width="13.5703125" customWidth="1"/>
    <col min="7652" max="7652" width="23.140625" customWidth="1"/>
    <col min="7653" max="7653" width="42.85546875" customWidth="1"/>
    <col min="7655" max="7655" width="11.28515625" customWidth="1"/>
    <col min="7656" max="7656" width="12.85546875" customWidth="1"/>
    <col min="7657" max="7657" width="12.140625" customWidth="1"/>
    <col min="7658" max="7658" width="11.7109375" customWidth="1"/>
    <col min="7659" max="7659" width="11.42578125" customWidth="1"/>
    <col min="7660" max="7660" width="12.7109375" customWidth="1"/>
    <col min="7661" max="7661" width="4.140625" customWidth="1"/>
    <col min="7662" max="7662" width="45.28515625" customWidth="1"/>
    <col min="7663" max="7663" width="14.85546875" customWidth="1"/>
    <col min="7664" max="7664" width="12.28515625" customWidth="1"/>
    <col min="7665" max="7666" width="11.140625" customWidth="1"/>
    <col min="7667" max="7667" width="12.42578125" customWidth="1"/>
    <col min="7668" max="7668" width="11.42578125" customWidth="1"/>
    <col min="7669" max="7669" width="13.5703125" customWidth="1"/>
    <col min="7908" max="7908" width="23.140625" customWidth="1"/>
    <col min="7909" max="7909" width="42.85546875" customWidth="1"/>
    <col min="7911" max="7911" width="11.28515625" customWidth="1"/>
    <col min="7912" max="7912" width="12.85546875" customWidth="1"/>
    <col min="7913" max="7913" width="12.140625" customWidth="1"/>
    <col min="7914" max="7914" width="11.7109375" customWidth="1"/>
    <col min="7915" max="7915" width="11.42578125" customWidth="1"/>
    <col min="7916" max="7916" width="12.7109375" customWidth="1"/>
    <col min="7917" max="7917" width="4.140625" customWidth="1"/>
    <col min="7918" max="7918" width="45.28515625" customWidth="1"/>
    <col min="7919" max="7919" width="14.85546875" customWidth="1"/>
    <col min="7920" max="7920" width="12.28515625" customWidth="1"/>
    <col min="7921" max="7922" width="11.140625" customWidth="1"/>
    <col min="7923" max="7923" width="12.42578125" customWidth="1"/>
    <col min="7924" max="7924" width="11.42578125" customWidth="1"/>
    <col min="7925" max="7925" width="13.5703125" customWidth="1"/>
    <col min="8164" max="8164" width="23.140625" customWidth="1"/>
    <col min="8165" max="8165" width="42.85546875" customWidth="1"/>
    <col min="8167" max="8167" width="11.28515625" customWidth="1"/>
    <col min="8168" max="8168" width="12.85546875" customWidth="1"/>
    <col min="8169" max="8169" width="12.140625" customWidth="1"/>
    <col min="8170" max="8170" width="11.7109375" customWidth="1"/>
    <col min="8171" max="8171" width="11.42578125" customWidth="1"/>
    <col min="8172" max="8172" width="12.7109375" customWidth="1"/>
    <col min="8173" max="8173" width="4.140625" customWidth="1"/>
    <col min="8174" max="8174" width="45.28515625" customWidth="1"/>
    <col min="8175" max="8175" width="14.85546875" customWidth="1"/>
    <col min="8176" max="8176" width="12.28515625" customWidth="1"/>
    <col min="8177" max="8178" width="11.140625" customWidth="1"/>
    <col min="8179" max="8179" width="12.42578125" customWidth="1"/>
    <col min="8180" max="8180" width="11.42578125" customWidth="1"/>
    <col min="8181" max="8181" width="13.5703125" customWidth="1"/>
    <col min="8420" max="8420" width="23.140625" customWidth="1"/>
    <col min="8421" max="8421" width="42.85546875" customWidth="1"/>
    <col min="8423" max="8423" width="11.28515625" customWidth="1"/>
    <col min="8424" max="8424" width="12.85546875" customWidth="1"/>
    <col min="8425" max="8425" width="12.140625" customWidth="1"/>
    <col min="8426" max="8426" width="11.7109375" customWidth="1"/>
    <col min="8427" max="8427" width="11.42578125" customWidth="1"/>
    <col min="8428" max="8428" width="12.7109375" customWidth="1"/>
    <col min="8429" max="8429" width="4.140625" customWidth="1"/>
    <col min="8430" max="8430" width="45.28515625" customWidth="1"/>
    <col min="8431" max="8431" width="14.85546875" customWidth="1"/>
    <col min="8432" max="8432" width="12.28515625" customWidth="1"/>
    <col min="8433" max="8434" width="11.140625" customWidth="1"/>
    <col min="8435" max="8435" width="12.42578125" customWidth="1"/>
    <col min="8436" max="8436" width="11.42578125" customWidth="1"/>
    <col min="8437" max="8437" width="13.5703125" customWidth="1"/>
    <col min="8676" max="8676" width="23.140625" customWidth="1"/>
    <col min="8677" max="8677" width="42.85546875" customWidth="1"/>
    <col min="8679" max="8679" width="11.28515625" customWidth="1"/>
    <col min="8680" max="8680" width="12.85546875" customWidth="1"/>
    <col min="8681" max="8681" width="12.140625" customWidth="1"/>
    <col min="8682" max="8682" width="11.7109375" customWidth="1"/>
    <col min="8683" max="8683" width="11.42578125" customWidth="1"/>
    <col min="8684" max="8684" width="12.7109375" customWidth="1"/>
    <col min="8685" max="8685" width="4.140625" customWidth="1"/>
    <col min="8686" max="8686" width="45.28515625" customWidth="1"/>
    <col min="8687" max="8687" width="14.85546875" customWidth="1"/>
    <col min="8688" max="8688" width="12.28515625" customWidth="1"/>
    <col min="8689" max="8690" width="11.140625" customWidth="1"/>
    <col min="8691" max="8691" width="12.42578125" customWidth="1"/>
    <col min="8692" max="8692" width="11.42578125" customWidth="1"/>
    <col min="8693" max="8693" width="13.5703125" customWidth="1"/>
    <col min="8932" max="8932" width="23.140625" customWidth="1"/>
    <col min="8933" max="8933" width="42.85546875" customWidth="1"/>
    <col min="8935" max="8935" width="11.28515625" customWidth="1"/>
    <col min="8936" max="8936" width="12.85546875" customWidth="1"/>
    <col min="8937" max="8937" width="12.140625" customWidth="1"/>
    <col min="8938" max="8938" width="11.7109375" customWidth="1"/>
    <col min="8939" max="8939" width="11.42578125" customWidth="1"/>
    <col min="8940" max="8940" width="12.7109375" customWidth="1"/>
    <col min="8941" max="8941" width="4.140625" customWidth="1"/>
    <col min="8942" max="8942" width="45.28515625" customWidth="1"/>
    <col min="8943" max="8943" width="14.85546875" customWidth="1"/>
    <col min="8944" max="8944" width="12.28515625" customWidth="1"/>
    <col min="8945" max="8946" width="11.140625" customWidth="1"/>
    <col min="8947" max="8947" width="12.42578125" customWidth="1"/>
    <col min="8948" max="8948" width="11.42578125" customWidth="1"/>
    <col min="8949" max="8949" width="13.5703125" customWidth="1"/>
    <col min="9188" max="9188" width="23.140625" customWidth="1"/>
    <col min="9189" max="9189" width="42.85546875" customWidth="1"/>
    <col min="9191" max="9191" width="11.28515625" customWidth="1"/>
    <col min="9192" max="9192" width="12.85546875" customWidth="1"/>
    <col min="9193" max="9193" width="12.140625" customWidth="1"/>
    <col min="9194" max="9194" width="11.7109375" customWidth="1"/>
    <col min="9195" max="9195" width="11.42578125" customWidth="1"/>
    <col min="9196" max="9196" width="12.7109375" customWidth="1"/>
    <col min="9197" max="9197" width="4.140625" customWidth="1"/>
    <col min="9198" max="9198" width="45.28515625" customWidth="1"/>
    <col min="9199" max="9199" width="14.85546875" customWidth="1"/>
    <col min="9200" max="9200" width="12.28515625" customWidth="1"/>
    <col min="9201" max="9202" width="11.140625" customWidth="1"/>
    <col min="9203" max="9203" width="12.42578125" customWidth="1"/>
    <col min="9204" max="9204" width="11.42578125" customWidth="1"/>
    <col min="9205" max="9205" width="13.5703125" customWidth="1"/>
    <col min="9444" max="9444" width="23.140625" customWidth="1"/>
    <col min="9445" max="9445" width="42.85546875" customWidth="1"/>
    <col min="9447" max="9447" width="11.28515625" customWidth="1"/>
    <col min="9448" max="9448" width="12.85546875" customWidth="1"/>
    <col min="9449" max="9449" width="12.140625" customWidth="1"/>
    <col min="9450" max="9450" width="11.7109375" customWidth="1"/>
    <col min="9451" max="9451" width="11.42578125" customWidth="1"/>
    <col min="9452" max="9452" width="12.7109375" customWidth="1"/>
    <col min="9453" max="9453" width="4.140625" customWidth="1"/>
    <col min="9454" max="9454" width="45.28515625" customWidth="1"/>
    <col min="9455" max="9455" width="14.85546875" customWidth="1"/>
    <col min="9456" max="9456" width="12.28515625" customWidth="1"/>
    <col min="9457" max="9458" width="11.140625" customWidth="1"/>
    <col min="9459" max="9459" width="12.42578125" customWidth="1"/>
    <col min="9460" max="9460" width="11.42578125" customWidth="1"/>
    <col min="9461" max="9461" width="13.5703125" customWidth="1"/>
    <col min="9700" max="9700" width="23.140625" customWidth="1"/>
    <col min="9701" max="9701" width="42.85546875" customWidth="1"/>
    <col min="9703" max="9703" width="11.28515625" customWidth="1"/>
    <col min="9704" max="9704" width="12.85546875" customWidth="1"/>
    <col min="9705" max="9705" width="12.140625" customWidth="1"/>
    <col min="9706" max="9706" width="11.7109375" customWidth="1"/>
    <col min="9707" max="9707" width="11.42578125" customWidth="1"/>
    <col min="9708" max="9708" width="12.7109375" customWidth="1"/>
    <col min="9709" max="9709" width="4.140625" customWidth="1"/>
    <col min="9710" max="9710" width="45.28515625" customWidth="1"/>
    <col min="9711" max="9711" width="14.85546875" customWidth="1"/>
    <col min="9712" max="9712" width="12.28515625" customWidth="1"/>
    <col min="9713" max="9714" width="11.140625" customWidth="1"/>
    <col min="9715" max="9715" width="12.42578125" customWidth="1"/>
    <col min="9716" max="9716" width="11.42578125" customWidth="1"/>
    <col min="9717" max="9717" width="13.5703125" customWidth="1"/>
    <col min="9956" max="9956" width="23.140625" customWidth="1"/>
    <col min="9957" max="9957" width="42.85546875" customWidth="1"/>
    <col min="9959" max="9959" width="11.28515625" customWidth="1"/>
    <col min="9960" max="9960" width="12.85546875" customWidth="1"/>
    <col min="9961" max="9961" width="12.140625" customWidth="1"/>
    <col min="9962" max="9962" width="11.7109375" customWidth="1"/>
    <col min="9963" max="9963" width="11.42578125" customWidth="1"/>
    <col min="9964" max="9964" width="12.7109375" customWidth="1"/>
    <col min="9965" max="9965" width="4.140625" customWidth="1"/>
    <col min="9966" max="9966" width="45.28515625" customWidth="1"/>
    <col min="9967" max="9967" width="14.85546875" customWidth="1"/>
    <col min="9968" max="9968" width="12.28515625" customWidth="1"/>
    <col min="9969" max="9970" width="11.140625" customWidth="1"/>
    <col min="9971" max="9971" width="12.42578125" customWidth="1"/>
    <col min="9972" max="9972" width="11.42578125" customWidth="1"/>
    <col min="9973" max="9973" width="13.5703125" customWidth="1"/>
    <col min="10212" max="10212" width="23.140625" customWidth="1"/>
    <col min="10213" max="10213" width="42.85546875" customWidth="1"/>
    <col min="10215" max="10215" width="11.28515625" customWidth="1"/>
    <col min="10216" max="10216" width="12.85546875" customWidth="1"/>
    <col min="10217" max="10217" width="12.140625" customWidth="1"/>
    <col min="10218" max="10218" width="11.7109375" customWidth="1"/>
    <col min="10219" max="10219" width="11.42578125" customWidth="1"/>
    <col min="10220" max="10220" width="12.7109375" customWidth="1"/>
    <col min="10221" max="10221" width="4.140625" customWidth="1"/>
    <col min="10222" max="10222" width="45.28515625" customWidth="1"/>
    <col min="10223" max="10223" width="14.85546875" customWidth="1"/>
    <col min="10224" max="10224" width="12.28515625" customWidth="1"/>
    <col min="10225" max="10226" width="11.140625" customWidth="1"/>
    <col min="10227" max="10227" width="12.42578125" customWidth="1"/>
    <col min="10228" max="10228" width="11.42578125" customWidth="1"/>
    <col min="10229" max="10229" width="13.5703125" customWidth="1"/>
    <col min="10468" max="10468" width="23.140625" customWidth="1"/>
    <col min="10469" max="10469" width="42.85546875" customWidth="1"/>
    <col min="10471" max="10471" width="11.28515625" customWidth="1"/>
    <col min="10472" max="10472" width="12.85546875" customWidth="1"/>
    <col min="10473" max="10473" width="12.140625" customWidth="1"/>
    <col min="10474" max="10474" width="11.7109375" customWidth="1"/>
    <col min="10475" max="10475" width="11.42578125" customWidth="1"/>
    <col min="10476" max="10476" width="12.7109375" customWidth="1"/>
    <col min="10477" max="10477" width="4.140625" customWidth="1"/>
    <col min="10478" max="10478" width="45.28515625" customWidth="1"/>
    <col min="10479" max="10479" width="14.85546875" customWidth="1"/>
    <col min="10480" max="10480" width="12.28515625" customWidth="1"/>
    <col min="10481" max="10482" width="11.140625" customWidth="1"/>
    <col min="10483" max="10483" width="12.42578125" customWidth="1"/>
    <col min="10484" max="10484" width="11.42578125" customWidth="1"/>
    <col min="10485" max="10485" width="13.5703125" customWidth="1"/>
    <col min="10724" max="10724" width="23.140625" customWidth="1"/>
    <col min="10725" max="10725" width="42.85546875" customWidth="1"/>
    <col min="10727" max="10727" width="11.28515625" customWidth="1"/>
    <col min="10728" max="10728" width="12.85546875" customWidth="1"/>
    <col min="10729" max="10729" width="12.140625" customWidth="1"/>
    <col min="10730" max="10730" width="11.7109375" customWidth="1"/>
    <col min="10731" max="10731" width="11.42578125" customWidth="1"/>
    <col min="10732" max="10732" width="12.7109375" customWidth="1"/>
    <col min="10733" max="10733" width="4.140625" customWidth="1"/>
    <col min="10734" max="10734" width="45.28515625" customWidth="1"/>
    <col min="10735" max="10735" width="14.85546875" customWidth="1"/>
    <col min="10736" max="10736" width="12.28515625" customWidth="1"/>
    <col min="10737" max="10738" width="11.140625" customWidth="1"/>
    <col min="10739" max="10739" width="12.42578125" customWidth="1"/>
    <col min="10740" max="10740" width="11.42578125" customWidth="1"/>
    <col min="10741" max="10741" width="13.5703125" customWidth="1"/>
    <col min="10980" max="10980" width="23.140625" customWidth="1"/>
    <col min="10981" max="10981" width="42.85546875" customWidth="1"/>
    <col min="10983" max="10983" width="11.28515625" customWidth="1"/>
    <col min="10984" max="10984" width="12.85546875" customWidth="1"/>
    <col min="10985" max="10985" width="12.140625" customWidth="1"/>
    <col min="10986" max="10986" width="11.7109375" customWidth="1"/>
    <col min="10987" max="10987" width="11.42578125" customWidth="1"/>
    <col min="10988" max="10988" width="12.7109375" customWidth="1"/>
    <col min="10989" max="10989" width="4.140625" customWidth="1"/>
    <col min="10990" max="10990" width="45.28515625" customWidth="1"/>
    <col min="10991" max="10991" width="14.85546875" customWidth="1"/>
    <col min="10992" max="10992" width="12.28515625" customWidth="1"/>
    <col min="10993" max="10994" width="11.140625" customWidth="1"/>
    <col min="10995" max="10995" width="12.42578125" customWidth="1"/>
    <col min="10996" max="10996" width="11.42578125" customWidth="1"/>
    <col min="10997" max="10997" width="13.5703125" customWidth="1"/>
    <col min="11236" max="11236" width="23.140625" customWidth="1"/>
    <col min="11237" max="11237" width="42.85546875" customWidth="1"/>
    <col min="11239" max="11239" width="11.28515625" customWidth="1"/>
    <col min="11240" max="11240" width="12.85546875" customWidth="1"/>
    <col min="11241" max="11241" width="12.140625" customWidth="1"/>
    <col min="11242" max="11242" width="11.7109375" customWidth="1"/>
    <col min="11243" max="11243" width="11.42578125" customWidth="1"/>
    <col min="11244" max="11244" width="12.7109375" customWidth="1"/>
    <col min="11245" max="11245" width="4.140625" customWidth="1"/>
    <col min="11246" max="11246" width="45.28515625" customWidth="1"/>
    <col min="11247" max="11247" width="14.85546875" customWidth="1"/>
    <col min="11248" max="11248" width="12.28515625" customWidth="1"/>
    <col min="11249" max="11250" width="11.140625" customWidth="1"/>
    <col min="11251" max="11251" width="12.42578125" customWidth="1"/>
    <col min="11252" max="11252" width="11.42578125" customWidth="1"/>
    <col min="11253" max="11253" width="13.5703125" customWidth="1"/>
    <col min="11492" max="11492" width="23.140625" customWidth="1"/>
    <col min="11493" max="11493" width="42.85546875" customWidth="1"/>
    <col min="11495" max="11495" width="11.28515625" customWidth="1"/>
    <col min="11496" max="11496" width="12.85546875" customWidth="1"/>
    <col min="11497" max="11497" width="12.140625" customWidth="1"/>
    <col min="11498" max="11498" width="11.7109375" customWidth="1"/>
    <col min="11499" max="11499" width="11.42578125" customWidth="1"/>
    <col min="11500" max="11500" width="12.7109375" customWidth="1"/>
    <col min="11501" max="11501" width="4.140625" customWidth="1"/>
    <col min="11502" max="11502" width="45.28515625" customWidth="1"/>
    <col min="11503" max="11503" width="14.85546875" customWidth="1"/>
    <col min="11504" max="11504" width="12.28515625" customWidth="1"/>
    <col min="11505" max="11506" width="11.140625" customWidth="1"/>
    <col min="11507" max="11507" width="12.42578125" customWidth="1"/>
    <col min="11508" max="11508" width="11.42578125" customWidth="1"/>
    <col min="11509" max="11509" width="13.5703125" customWidth="1"/>
    <col min="11748" max="11748" width="23.140625" customWidth="1"/>
    <col min="11749" max="11749" width="42.85546875" customWidth="1"/>
    <col min="11751" max="11751" width="11.28515625" customWidth="1"/>
    <col min="11752" max="11752" width="12.85546875" customWidth="1"/>
    <col min="11753" max="11753" width="12.140625" customWidth="1"/>
    <col min="11754" max="11754" width="11.7109375" customWidth="1"/>
    <col min="11755" max="11755" width="11.42578125" customWidth="1"/>
    <col min="11756" max="11756" width="12.7109375" customWidth="1"/>
    <col min="11757" max="11757" width="4.140625" customWidth="1"/>
    <col min="11758" max="11758" width="45.28515625" customWidth="1"/>
    <col min="11759" max="11759" width="14.85546875" customWidth="1"/>
    <col min="11760" max="11760" width="12.28515625" customWidth="1"/>
    <col min="11761" max="11762" width="11.140625" customWidth="1"/>
    <col min="11763" max="11763" width="12.42578125" customWidth="1"/>
    <col min="11764" max="11764" width="11.42578125" customWidth="1"/>
    <col min="11765" max="11765" width="13.5703125" customWidth="1"/>
    <col min="12004" max="12004" width="23.140625" customWidth="1"/>
    <col min="12005" max="12005" width="42.85546875" customWidth="1"/>
    <col min="12007" max="12007" width="11.28515625" customWidth="1"/>
    <col min="12008" max="12008" width="12.85546875" customWidth="1"/>
    <col min="12009" max="12009" width="12.140625" customWidth="1"/>
    <col min="12010" max="12010" width="11.7109375" customWidth="1"/>
    <col min="12011" max="12011" width="11.42578125" customWidth="1"/>
    <col min="12012" max="12012" width="12.7109375" customWidth="1"/>
    <col min="12013" max="12013" width="4.140625" customWidth="1"/>
    <col min="12014" max="12014" width="45.28515625" customWidth="1"/>
    <col min="12015" max="12015" width="14.85546875" customWidth="1"/>
    <col min="12016" max="12016" width="12.28515625" customWidth="1"/>
    <col min="12017" max="12018" width="11.140625" customWidth="1"/>
    <col min="12019" max="12019" width="12.42578125" customWidth="1"/>
    <col min="12020" max="12020" width="11.42578125" customWidth="1"/>
    <col min="12021" max="12021" width="13.5703125" customWidth="1"/>
    <col min="12260" max="12260" width="23.140625" customWidth="1"/>
    <col min="12261" max="12261" width="42.85546875" customWidth="1"/>
    <col min="12263" max="12263" width="11.28515625" customWidth="1"/>
    <col min="12264" max="12264" width="12.85546875" customWidth="1"/>
    <col min="12265" max="12265" width="12.140625" customWidth="1"/>
    <col min="12266" max="12266" width="11.7109375" customWidth="1"/>
    <col min="12267" max="12267" width="11.42578125" customWidth="1"/>
    <col min="12268" max="12268" width="12.7109375" customWidth="1"/>
    <col min="12269" max="12269" width="4.140625" customWidth="1"/>
    <col min="12270" max="12270" width="45.28515625" customWidth="1"/>
    <col min="12271" max="12271" width="14.85546875" customWidth="1"/>
    <col min="12272" max="12272" width="12.28515625" customWidth="1"/>
    <col min="12273" max="12274" width="11.140625" customWidth="1"/>
    <col min="12275" max="12275" width="12.42578125" customWidth="1"/>
    <col min="12276" max="12276" width="11.42578125" customWidth="1"/>
    <col min="12277" max="12277" width="13.5703125" customWidth="1"/>
    <col min="12516" max="12516" width="23.140625" customWidth="1"/>
    <col min="12517" max="12517" width="42.85546875" customWidth="1"/>
    <col min="12519" max="12519" width="11.28515625" customWidth="1"/>
    <col min="12520" max="12520" width="12.85546875" customWidth="1"/>
    <col min="12521" max="12521" width="12.140625" customWidth="1"/>
    <col min="12522" max="12522" width="11.7109375" customWidth="1"/>
    <col min="12523" max="12523" width="11.42578125" customWidth="1"/>
    <col min="12524" max="12524" width="12.7109375" customWidth="1"/>
    <col min="12525" max="12525" width="4.140625" customWidth="1"/>
    <col min="12526" max="12526" width="45.28515625" customWidth="1"/>
    <col min="12527" max="12527" width="14.85546875" customWidth="1"/>
    <col min="12528" max="12528" width="12.28515625" customWidth="1"/>
    <col min="12529" max="12530" width="11.140625" customWidth="1"/>
    <col min="12531" max="12531" width="12.42578125" customWidth="1"/>
    <col min="12532" max="12532" width="11.42578125" customWidth="1"/>
    <col min="12533" max="12533" width="13.5703125" customWidth="1"/>
    <col min="12772" max="12772" width="23.140625" customWidth="1"/>
    <col min="12773" max="12773" width="42.85546875" customWidth="1"/>
    <col min="12775" max="12775" width="11.28515625" customWidth="1"/>
    <col min="12776" max="12776" width="12.85546875" customWidth="1"/>
    <col min="12777" max="12777" width="12.140625" customWidth="1"/>
    <col min="12778" max="12778" width="11.7109375" customWidth="1"/>
    <col min="12779" max="12779" width="11.42578125" customWidth="1"/>
    <col min="12780" max="12780" width="12.7109375" customWidth="1"/>
    <col min="12781" max="12781" width="4.140625" customWidth="1"/>
    <col min="12782" max="12782" width="45.28515625" customWidth="1"/>
    <col min="12783" max="12783" width="14.85546875" customWidth="1"/>
    <col min="12784" max="12784" width="12.28515625" customWidth="1"/>
    <col min="12785" max="12786" width="11.140625" customWidth="1"/>
    <col min="12787" max="12787" width="12.42578125" customWidth="1"/>
    <col min="12788" max="12788" width="11.42578125" customWidth="1"/>
    <col min="12789" max="12789" width="13.5703125" customWidth="1"/>
    <col min="13028" max="13028" width="23.140625" customWidth="1"/>
    <col min="13029" max="13029" width="42.85546875" customWidth="1"/>
    <col min="13031" max="13031" width="11.28515625" customWidth="1"/>
    <col min="13032" max="13032" width="12.85546875" customWidth="1"/>
    <col min="13033" max="13033" width="12.140625" customWidth="1"/>
    <col min="13034" max="13034" width="11.7109375" customWidth="1"/>
    <col min="13035" max="13035" width="11.42578125" customWidth="1"/>
    <col min="13036" max="13036" width="12.7109375" customWidth="1"/>
    <col min="13037" max="13037" width="4.140625" customWidth="1"/>
    <col min="13038" max="13038" width="45.28515625" customWidth="1"/>
    <col min="13039" max="13039" width="14.85546875" customWidth="1"/>
    <col min="13040" max="13040" width="12.28515625" customWidth="1"/>
    <col min="13041" max="13042" width="11.140625" customWidth="1"/>
    <col min="13043" max="13043" width="12.42578125" customWidth="1"/>
    <col min="13044" max="13044" width="11.42578125" customWidth="1"/>
    <col min="13045" max="13045" width="13.5703125" customWidth="1"/>
    <col min="13284" max="13284" width="23.140625" customWidth="1"/>
    <col min="13285" max="13285" width="42.85546875" customWidth="1"/>
    <col min="13287" max="13287" width="11.28515625" customWidth="1"/>
    <col min="13288" max="13288" width="12.85546875" customWidth="1"/>
    <col min="13289" max="13289" width="12.140625" customWidth="1"/>
    <col min="13290" max="13290" width="11.7109375" customWidth="1"/>
    <col min="13291" max="13291" width="11.42578125" customWidth="1"/>
    <col min="13292" max="13292" width="12.7109375" customWidth="1"/>
    <col min="13293" max="13293" width="4.140625" customWidth="1"/>
    <col min="13294" max="13294" width="45.28515625" customWidth="1"/>
    <col min="13295" max="13295" width="14.85546875" customWidth="1"/>
    <col min="13296" max="13296" width="12.28515625" customWidth="1"/>
    <col min="13297" max="13298" width="11.140625" customWidth="1"/>
    <col min="13299" max="13299" width="12.42578125" customWidth="1"/>
    <col min="13300" max="13300" width="11.42578125" customWidth="1"/>
    <col min="13301" max="13301" width="13.5703125" customWidth="1"/>
    <col min="13540" max="13540" width="23.140625" customWidth="1"/>
    <col min="13541" max="13541" width="42.85546875" customWidth="1"/>
    <col min="13543" max="13543" width="11.28515625" customWidth="1"/>
    <col min="13544" max="13544" width="12.85546875" customWidth="1"/>
    <col min="13545" max="13545" width="12.140625" customWidth="1"/>
    <col min="13546" max="13546" width="11.7109375" customWidth="1"/>
    <col min="13547" max="13547" width="11.42578125" customWidth="1"/>
    <col min="13548" max="13548" width="12.7109375" customWidth="1"/>
    <col min="13549" max="13549" width="4.140625" customWidth="1"/>
    <col min="13550" max="13550" width="45.28515625" customWidth="1"/>
    <col min="13551" max="13551" width="14.85546875" customWidth="1"/>
    <col min="13552" max="13552" width="12.28515625" customWidth="1"/>
    <col min="13553" max="13554" width="11.140625" customWidth="1"/>
    <col min="13555" max="13555" width="12.42578125" customWidth="1"/>
    <col min="13556" max="13556" width="11.42578125" customWidth="1"/>
    <col min="13557" max="13557" width="13.5703125" customWidth="1"/>
    <col min="13796" max="13796" width="23.140625" customWidth="1"/>
    <col min="13797" max="13797" width="42.85546875" customWidth="1"/>
    <col min="13799" max="13799" width="11.28515625" customWidth="1"/>
    <col min="13800" max="13800" width="12.85546875" customWidth="1"/>
    <col min="13801" max="13801" width="12.140625" customWidth="1"/>
    <col min="13802" max="13802" width="11.7109375" customWidth="1"/>
    <col min="13803" max="13803" width="11.42578125" customWidth="1"/>
    <col min="13804" max="13804" width="12.7109375" customWidth="1"/>
    <col min="13805" max="13805" width="4.140625" customWidth="1"/>
    <col min="13806" max="13806" width="45.28515625" customWidth="1"/>
    <col min="13807" max="13807" width="14.85546875" customWidth="1"/>
    <col min="13808" max="13808" width="12.28515625" customWidth="1"/>
    <col min="13809" max="13810" width="11.140625" customWidth="1"/>
    <col min="13811" max="13811" width="12.42578125" customWidth="1"/>
    <col min="13812" max="13812" width="11.42578125" customWidth="1"/>
    <col min="13813" max="13813" width="13.5703125" customWidth="1"/>
    <col min="14052" max="14052" width="23.140625" customWidth="1"/>
    <col min="14053" max="14053" width="42.85546875" customWidth="1"/>
    <col min="14055" max="14055" width="11.28515625" customWidth="1"/>
    <col min="14056" max="14056" width="12.85546875" customWidth="1"/>
    <col min="14057" max="14057" width="12.140625" customWidth="1"/>
    <col min="14058" max="14058" width="11.7109375" customWidth="1"/>
    <col min="14059" max="14059" width="11.42578125" customWidth="1"/>
    <col min="14060" max="14060" width="12.7109375" customWidth="1"/>
    <col min="14061" max="14061" width="4.140625" customWidth="1"/>
    <col min="14062" max="14062" width="45.28515625" customWidth="1"/>
    <col min="14063" max="14063" width="14.85546875" customWidth="1"/>
    <col min="14064" max="14064" width="12.28515625" customWidth="1"/>
    <col min="14065" max="14066" width="11.140625" customWidth="1"/>
    <col min="14067" max="14067" width="12.42578125" customWidth="1"/>
    <col min="14068" max="14068" width="11.42578125" customWidth="1"/>
    <col min="14069" max="14069" width="13.5703125" customWidth="1"/>
    <col min="14308" max="14308" width="23.140625" customWidth="1"/>
    <col min="14309" max="14309" width="42.85546875" customWidth="1"/>
    <col min="14311" max="14311" width="11.28515625" customWidth="1"/>
    <col min="14312" max="14312" width="12.85546875" customWidth="1"/>
    <col min="14313" max="14313" width="12.140625" customWidth="1"/>
    <col min="14314" max="14314" width="11.7109375" customWidth="1"/>
    <col min="14315" max="14315" width="11.42578125" customWidth="1"/>
    <col min="14316" max="14316" width="12.7109375" customWidth="1"/>
    <col min="14317" max="14317" width="4.140625" customWidth="1"/>
    <col min="14318" max="14318" width="45.28515625" customWidth="1"/>
    <col min="14319" max="14319" width="14.85546875" customWidth="1"/>
    <col min="14320" max="14320" width="12.28515625" customWidth="1"/>
    <col min="14321" max="14322" width="11.140625" customWidth="1"/>
    <col min="14323" max="14323" width="12.42578125" customWidth="1"/>
    <col min="14324" max="14324" width="11.42578125" customWidth="1"/>
    <col min="14325" max="14325" width="13.5703125" customWidth="1"/>
    <col min="14564" max="14564" width="23.140625" customWidth="1"/>
    <col min="14565" max="14565" width="42.85546875" customWidth="1"/>
    <col min="14567" max="14567" width="11.28515625" customWidth="1"/>
    <col min="14568" max="14568" width="12.85546875" customWidth="1"/>
    <col min="14569" max="14569" width="12.140625" customWidth="1"/>
    <col min="14570" max="14570" width="11.7109375" customWidth="1"/>
    <col min="14571" max="14571" width="11.42578125" customWidth="1"/>
    <col min="14572" max="14572" width="12.7109375" customWidth="1"/>
    <col min="14573" max="14573" width="4.140625" customWidth="1"/>
    <col min="14574" max="14574" width="45.28515625" customWidth="1"/>
    <col min="14575" max="14575" width="14.85546875" customWidth="1"/>
    <col min="14576" max="14576" width="12.28515625" customWidth="1"/>
    <col min="14577" max="14578" width="11.140625" customWidth="1"/>
    <col min="14579" max="14579" width="12.42578125" customWidth="1"/>
    <col min="14580" max="14580" width="11.42578125" customWidth="1"/>
    <col min="14581" max="14581" width="13.5703125" customWidth="1"/>
    <col min="14820" max="14820" width="23.140625" customWidth="1"/>
    <col min="14821" max="14821" width="42.85546875" customWidth="1"/>
    <col min="14823" max="14823" width="11.28515625" customWidth="1"/>
    <col min="14824" max="14824" width="12.85546875" customWidth="1"/>
    <col min="14825" max="14825" width="12.140625" customWidth="1"/>
    <col min="14826" max="14826" width="11.7109375" customWidth="1"/>
    <col min="14827" max="14827" width="11.42578125" customWidth="1"/>
    <col min="14828" max="14828" width="12.7109375" customWidth="1"/>
    <col min="14829" max="14829" width="4.140625" customWidth="1"/>
    <col min="14830" max="14830" width="45.28515625" customWidth="1"/>
    <col min="14831" max="14831" width="14.85546875" customWidth="1"/>
    <col min="14832" max="14832" width="12.28515625" customWidth="1"/>
    <col min="14833" max="14834" width="11.140625" customWidth="1"/>
    <col min="14835" max="14835" width="12.42578125" customWidth="1"/>
    <col min="14836" max="14836" width="11.42578125" customWidth="1"/>
    <col min="14837" max="14837" width="13.5703125" customWidth="1"/>
    <col min="15076" max="15076" width="23.140625" customWidth="1"/>
    <col min="15077" max="15077" width="42.85546875" customWidth="1"/>
    <col min="15079" max="15079" width="11.28515625" customWidth="1"/>
    <col min="15080" max="15080" width="12.85546875" customWidth="1"/>
    <col min="15081" max="15081" width="12.140625" customWidth="1"/>
    <col min="15082" max="15082" width="11.7109375" customWidth="1"/>
    <col min="15083" max="15083" width="11.42578125" customWidth="1"/>
    <col min="15084" max="15084" width="12.7109375" customWidth="1"/>
    <col min="15085" max="15085" width="4.140625" customWidth="1"/>
    <col min="15086" max="15086" width="45.28515625" customWidth="1"/>
    <col min="15087" max="15087" width="14.85546875" customWidth="1"/>
    <col min="15088" max="15088" width="12.28515625" customWidth="1"/>
    <col min="15089" max="15090" width="11.140625" customWidth="1"/>
    <col min="15091" max="15091" width="12.42578125" customWidth="1"/>
    <col min="15092" max="15092" width="11.42578125" customWidth="1"/>
    <col min="15093" max="15093" width="13.5703125" customWidth="1"/>
    <col min="15332" max="15332" width="23.140625" customWidth="1"/>
    <col min="15333" max="15333" width="42.85546875" customWidth="1"/>
    <col min="15335" max="15335" width="11.28515625" customWidth="1"/>
    <col min="15336" max="15336" width="12.85546875" customWidth="1"/>
    <col min="15337" max="15337" width="12.140625" customWidth="1"/>
    <col min="15338" max="15338" width="11.7109375" customWidth="1"/>
    <col min="15339" max="15339" width="11.42578125" customWidth="1"/>
    <col min="15340" max="15340" width="12.7109375" customWidth="1"/>
    <col min="15341" max="15341" width="4.140625" customWidth="1"/>
    <col min="15342" max="15342" width="45.28515625" customWidth="1"/>
    <col min="15343" max="15343" width="14.85546875" customWidth="1"/>
    <col min="15344" max="15344" width="12.28515625" customWidth="1"/>
    <col min="15345" max="15346" width="11.140625" customWidth="1"/>
    <col min="15347" max="15347" width="12.42578125" customWidth="1"/>
    <col min="15348" max="15348" width="11.42578125" customWidth="1"/>
    <col min="15349" max="15349" width="13.5703125" customWidth="1"/>
    <col min="15588" max="15588" width="23.140625" customWidth="1"/>
    <col min="15589" max="15589" width="42.85546875" customWidth="1"/>
    <col min="15591" max="15591" width="11.28515625" customWidth="1"/>
    <col min="15592" max="15592" width="12.85546875" customWidth="1"/>
    <col min="15593" max="15593" width="12.140625" customWidth="1"/>
    <col min="15594" max="15594" width="11.7109375" customWidth="1"/>
    <col min="15595" max="15595" width="11.42578125" customWidth="1"/>
    <col min="15596" max="15596" width="12.7109375" customWidth="1"/>
    <col min="15597" max="15597" width="4.140625" customWidth="1"/>
    <col min="15598" max="15598" width="45.28515625" customWidth="1"/>
    <col min="15599" max="15599" width="14.85546875" customWidth="1"/>
    <col min="15600" max="15600" width="12.28515625" customWidth="1"/>
    <col min="15601" max="15602" width="11.140625" customWidth="1"/>
    <col min="15603" max="15603" width="12.42578125" customWidth="1"/>
    <col min="15604" max="15604" width="11.42578125" customWidth="1"/>
    <col min="15605" max="15605" width="13.5703125" customWidth="1"/>
    <col min="15844" max="15844" width="23.140625" customWidth="1"/>
    <col min="15845" max="15845" width="42.85546875" customWidth="1"/>
    <col min="15847" max="15847" width="11.28515625" customWidth="1"/>
    <col min="15848" max="15848" width="12.85546875" customWidth="1"/>
    <col min="15849" max="15849" width="12.140625" customWidth="1"/>
    <col min="15850" max="15850" width="11.7109375" customWidth="1"/>
    <col min="15851" max="15851" width="11.42578125" customWidth="1"/>
    <col min="15852" max="15852" width="12.7109375" customWidth="1"/>
    <col min="15853" max="15853" width="4.140625" customWidth="1"/>
    <col min="15854" max="15854" width="45.28515625" customWidth="1"/>
    <col min="15855" max="15855" width="14.85546875" customWidth="1"/>
    <col min="15856" max="15856" width="12.28515625" customWidth="1"/>
    <col min="15857" max="15858" width="11.140625" customWidth="1"/>
    <col min="15859" max="15859" width="12.42578125" customWidth="1"/>
    <col min="15860" max="15860" width="11.42578125" customWidth="1"/>
    <col min="15861" max="15861" width="13.5703125" customWidth="1"/>
    <col min="16100" max="16100" width="23.140625" customWidth="1"/>
    <col min="16101" max="16101" width="42.85546875" customWidth="1"/>
    <col min="16103" max="16103" width="11.28515625" customWidth="1"/>
    <col min="16104" max="16104" width="12.85546875" customWidth="1"/>
    <col min="16105" max="16105" width="12.140625" customWidth="1"/>
    <col min="16106" max="16106" width="11.7109375" customWidth="1"/>
    <col min="16107" max="16107" width="11.42578125" customWidth="1"/>
    <col min="16108" max="16108" width="12.7109375" customWidth="1"/>
    <col min="16109" max="16109" width="4.140625" customWidth="1"/>
    <col min="16110" max="16110" width="45.28515625" customWidth="1"/>
    <col min="16111" max="16111" width="14.85546875" customWidth="1"/>
    <col min="16112" max="16112" width="12.28515625" customWidth="1"/>
    <col min="16113" max="16114" width="11.140625" customWidth="1"/>
    <col min="16115" max="16115" width="12.42578125" customWidth="1"/>
    <col min="16116" max="16116" width="11.42578125" customWidth="1"/>
    <col min="16117" max="16117" width="13.5703125" customWidth="1"/>
  </cols>
  <sheetData>
    <row r="2" spans="1:9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</row>
    <row r="3" spans="1:9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</row>
    <row r="4" spans="1:9" ht="18.75" x14ac:dyDescent="0.3">
      <c r="A4" s="2" t="s">
        <v>140</v>
      </c>
      <c r="B4" s="2"/>
      <c r="C4" s="2"/>
      <c r="D4" s="2"/>
      <c r="E4" s="2"/>
      <c r="F4" s="2"/>
      <c r="G4" s="3"/>
      <c r="H4" s="3"/>
      <c r="I4" s="4"/>
    </row>
    <row r="5" spans="1:9" ht="18.75" x14ac:dyDescent="0.3">
      <c r="A5" s="2" t="s">
        <v>186</v>
      </c>
      <c r="B5" s="2"/>
      <c r="C5" s="2"/>
      <c r="D5" s="2"/>
      <c r="E5" s="2"/>
      <c r="F5" s="2"/>
      <c r="G5" s="3"/>
      <c r="H5" s="3"/>
      <c r="I5" s="4"/>
    </row>
    <row r="6" spans="1:9" ht="18.75" x14ac:dyDescent="0.3">
      <c r="A6" s="2" t="s">
        <v>185</v>
      </c>
      <c r="B6" s="2"/>
      <c r="C6" s="2"/>
      <c r="D6" s="2"/>
      <c r="E6" s="2"/>
      <c r="F6" s="2"/>
      <c r="G6" s="3"/>
      <c r="H6" s="3"/>
      <c r="I6" s="4"/>
    </row>
    <row r="7" spans="1:9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</row>
    <row r="8" spans="1:9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</row>
    <row r="9" spans="1:9" x14ac:dyDescent="0.25">
      <c r="A9" s="7" t="s">
        <v>5</v>
      </c>
      <c r="B9" s="8"/>
      <c r="C9" s="9"/>
      <c r="D9" s="9"/>
      <c r="E9" s="9"/>
      <c r="F9" s="9"/>
      <c r="G9" s="9"/>
      <c r="H9" s="10"/>
      <c r="I9" s="4"/>
    </row>
    <row r="10" spans="1:9" x14ac:dyDescent="0.25">
      <c r="A10" s="11" t="s">
        <v>6</v>
      </c>
      <c r="B10" s="12">
        <f>B12</f>
        <v>4344.2</v>
      </c>
      <c r="C10" s="13"/>
      <c r="D10" s="13"/>
      <c r="E10" s="13"/>
      <c r="F10" s="13"/>
      <c r="G10" s="13"/>
      <c r="H10" s="14"/>
      <c r="I10" s="4"/>
    </row>
    <row r="11" spans="1:9" x14ac:dyDescent="0.25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</row>
    <row r="12" spans="1:9" x14ac:dyDescent="0.25">
      <c r="A12" s="19" t="s">
        <v>19</v>
      </c>
      <c r="B12" s="12">
        <v>4344.2</v>
      </c>
      <c r="C12" s="13"/>
      <c r="D12" s="13"/>
      <c r="E12" s="13"/>
      <c r="F12" s="13"/>
      <c r="G12" s="13"/>
      <c r="H12" s="14"/>
      <c r="I12" s="4"/>
    </row>
    <row r="13" spans="1:9" ht="15.7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</row>
    <row r="14" spans="1:9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</row>
    <row r="15" spans="1:9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</row>
    <row r="16" spans="1:9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</row>
    <row r="17" spans="1:9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</row>
    <row r="18" spans="1:9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</row>
    <row r="19" spans="1:9" ht="16.5" customHeight="1" x14ac:dyDescent="0.25">
      <c r="A19" s="40" t="s">
        <v>38</v>
      </c>
      <c r="B19" s="31" t="s">
        <v>39</v>
      </c>
      <c r="C19" s="41">
        <f>D19*7*4344.2</f>
        <v>95485.516000000003</v>
      </c>
      <c r="D19" s="42">
        <v>3.14</v>
      </c>
      <c r="E19" s="41">
        <f>F19*7*4344.2</f>
        <v>95485.516000000003</v>
      </c>
      <c r="F19" s="42">
        <v>3.14</v>
      </c>
      <c r="G19" s="43">
        <f>C19-E19</f>
        <v>0</v>
      </c>
      <c r="H19" s="42">
        <f>D19-F19</f>
        <v>0</v>
      </c>
      <c r="I19" s="44"/>
    </row>
    <row r="20" spans="1:9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</row>
    <row r="21" spans="1:9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</row>
    <row r="22" spans="1:9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</row>
    <row r="23" spans="1:9" ht="16.5" customHeight="1" x14ac:dyDescent="0.25">
      <c r="A23" s="24" t="s">
        <v>49</v>
      </c>
      <c r="B23" s="31" t="s">
        <v>175</v>
      </c>
      <c r="C23" s="32"/>
      <c r="D23" s="33"/>
      <c r="E23" s="32"/>
      <c r="F23" s="33"/>
      <c r="G23" s="34"/>
      <c r="H23" s="33"/>
      <c r="I23" s="35"/>
    </row>
    <row r="24" spans="1:9" ht="16.5" customHeight="1" x14ac:dyDescent="0.25">
      <c r="A24" s="24" t="s">
        <v>50</v>
      </c>
      <c r="B24" s="31" t="s">
        <v>116</v>
      </c>
      <c r="C24" s="32"/>
      <c r="D24" s="33"/>
      <c r="E24" s="32"/>
      <c r="F24" s="33"/>
      <c r="G24" s="34"/>
      <c r="H24" s="33"/>
      <c r="I24" s="35"/>
    </row>
    <row r="25" spans="1:9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</row>
    <row r="26" spans="1:9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</row>
    <row r="27" spans="1:9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</row>
    <row r="28" spans="1:9" x14ac:dyDescent="0.25">
      <c r="A28" s="24"/>
      <c r="B28" s="31"/>
      <c r="C28" s="32"/>
      <c r="D28" s="33"/>
      <c r="E28" s="32"/>
      <c r="F28" s="33"/>
      <c r="G28" s="34"/>
      <c r="H28" s="33"/>
      <c r="I28" s="35"/>
    </row>
    <row r="29" spans="1:9" x14ac:dyDescent="0.25">
      <c r="A29" s="45" t="s">
        <v>57</v>
      </c>
      <c r="B29" s="46" t="s">
        <v>39</v>
      </c>
      <c r="C29" s="41">
        <f>D29*7*4344.2</f>
        <v>99742.83199999998</v>
      </c>
      <c r="D29" s="47">
        <v>3.28</v>
      </c>
      <c r="E29" s="41">
        <f>F29*7*4344.2</f>
        <v>99742.83199999998</v>
      </c>
      <c r="F29" s="68">
        <v>3.28</v>
      </c>
      <c r="G29" s="43">
        <f>C29-E29</f>
        <v>0</v>
      </c>
      <c r="H29" s="47">
        <f>D29-F29</f>
        <v>0</v>
      </c>
      <c r="I29" s="35"/>
    </row>
    <row r="30" spans="1:9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</row>
    <row r="31" spans="1:9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</row>
    <row r="32" spans="1:9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</row>
    <row r="33" spans="1:9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</row>
    <row r="34" spans="1:9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</row>
    <row r="35" spans="1:9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</row>
    <row r="36" spans="1:9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</row>
    <row r="37" spans="1:9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</row>
    <row r="38" spans="1:9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</row>
    <row r="39" spans="1:9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</row>
    <row r="40" spans="1:9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</row>
    <row r="41" spans="1:9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</row>
    <row r="42" spans="1:9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</row>
    <row r="43" spans="1:9" x14ac:dyDescent="0.25">
      <c r="A43" s="27"/>
      <c r="B43" s="37"/>
      <c r="C43" s="38"/>
      <c r="D43" s="28"/>
      <c r="E43" s="38"/>
      <c r="F43" s="28"/>
      <c r="G43" s="39"/>
      <c r="H43" s="28"/>
      <c r="I43" s="35"/>
    </row>
    <row r="44" spans="1:9" x14ac:dyDescent="0.25">
      <c r="A44" s="45" t="s">
        <v>79</v>
      </c>
      <c r="B44" s="49" t="s">
        <v>80</v>
      </c>
      <c r="C44" s="41">
        <f>D44*7*4344.2</f>
        <v>40748.596000000005</v>
      </c>
      <c r="D44" s="47">
        <v>1.34</v>
      </c>
      <c r="E44" s="41">
        <f>F44*7*4344.2</f>
        <v>40748.596000000005</v>
      </c>
      <c r="F44" s="42">
        <v>1.34</v>
      </c>
      <c r="G44" s="43">
        <f>C44-E44</f>
        <v>0</v>
      </c>
      <c r="H44" s="47">
        <f>D44-F44</f>
        <v>0</v>
      </c>
      <c r="I44" s="35"/>
    </row>
    <row r="45" spans="1:9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</row>
    <row r="46" spans="1:9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</row>
    <row r="47" spans="1:9" x14ac:dyDescent="0.25">
      <c r="A47" s="40"/>
      <c r="B47" s="31"/>
      <c r="C47" s="50"/>
      <c r="D47" s="51"/>
      <c r="E47" s="50"/>
      <c r="F47" s="51"/>
      <c r="G47" s="52"/>
      <c r="H47" s="51"/>
      <c r="I47" s="35"/>
    </row>
    <row r="48" spans="1:9" x14ac:dyDescent="0.25">
      <c r="A48" s="45" t="s">
        <v>84</v>
      </c>
      <c r="B48" s="49" t="s">
        <v>85</v>
      </c>
      <c r="C48" s="41">
        <f>D48*7*4344.2</f>
        <v>28584.835999999999</v>
      </c>
      <c r="D48" s="47">
        <v>0.94</v>
      </c>
      <c r="E48" s="41">
        <f>F48*7*4344.2</f>
        <v>28584.835999999999</v>
      </c>
      <c r="F48" s="68">
        <v>0.94</v>
      </c>
      <c r="G48" s="43">
        <f>C48-E48</f>
        <v>0</v>
      </c>
      <c r="H48" s="47">
        <f>D48-F48</f>
        <v>0</v>
      </c>
      <c r="I48" s="35"/>
    </row>
    <row r="49" spans="1:9" x14ac:dyDescent="0.25">
      <c r="A49" s="40" t="s">
        <v>86</v>
      </c>
      <c r="B49" s="31"/>
      <c r="C49" s="50"/>
      <c r="D49" s="51"/>
      <c r="E49" s="50"/>
      <c r="F49" s="51"/>
      <c r="G49" s="52"/>
      <c r="H49" s="51"/>
      <c r="I49" s="35"/>
    </row>
    <row r="50" spans="1:9" x14ac:dyDescent="0.25">
      <c r="A50" s="53" t="s">
        <v>87</v>
      </c>
      <c r="B50" s="54"/>
      <c r="C50" s="55"/>
      <c r="D50" s="56"/>
      <c r="E50" s="55"/>
      <c r="F50" s="56"/>
      <c r="G50" s="57"/>
      <c r="H50" s="56"/>
      <c r="I50" s="44"/>
    </row>
    <row r="51" spans="1:9" x14ac:dyDescent="0.25">
      <c r="A51" s="40" t="s">
        <v>88</v>
      </c>
      <c r="B51" s="31" t="s">
        <v>89</v>
      </c>
      <c r="C51" s="41">
        <f>D51*7*4344.2</f>
        <v>130760.41999999998</v>
      </c>
      <c r="D51" s="42">
        <v>4.3</v>
      </c>
      <c r="E51" s="41">
        <f>F51*7*4344.2</f>
        <v>130760.41999999998</v>
      </c>
      <c r="F51" s="42">
        <v>4.3</v>
      </c>
      <c r="G51" s="43">
        <f>C51-E51</f>
        <v>0</v>
      </c>
      <c r="H51" s="47">
        <f>D51-F51</f>
        <v>0</v>
      </c>
      <c r="I51" s="35"/>
    </row>
    <row r="52" spans="1:9" x14ac:dyDescent="0.25">
      <c r="A52" s="40" t="s">
        <v>90</v>
      </c>
      <c r="B52" s="31" t="s">
        <v>91</v>
      </c>
      <c r="C52" s="58"/>
      <c r="D52" s="42"/>
      <c r="E52" s="58"/>
      <c r="F52" s="42"/>
      <c r="G52" s="59"/>
      <c r="H52" s="42"/>
      <c r="I52" s="35"/>
    </row>
    <row r="53" spans="1:9" x14ac:dyDescent="0.25">
      <c r="A53" s="40" t="s">
        <v>92</v>
      </c>
      <c r="B53" s="31" t="s">
        <v>121</v>
      </c>
      <c r="C53" s="60"/>
      <c r="D53" s="61"/>
      <c r="E53" s="60"/>
      <c r="F53" s="61"/>
      <c r="G53" s="62"/>
      <c r="H53" s="61"/>
      <c r="I53" s="35"/>
    </row>
    <row r="54" spans="1:9" x14ac:dyDescent="0.25">
      <c r="A54" s="24" t="s">
        <v>49</v>
      </c>
      <c r="B54" s="31" t="s">
        <v>120</v>
      </c>
      <c r="C54" s="60"/>
      <c r="D54" s="61"/>
      <c r="E54" s="60"/>
      <c r="F54" s="61"/>
      <c r="G54" s="62"/>
      <c r="H54" s="61"/>
      <c r="I54" s="35"/>
    </row>
    <row r="55" spans="1:9" x14ac:dyDescent="0.25">
      <c r="A55" s="24" t="s">
        <v>50</v>
      </c>
      <c r="B55" s="31" t="s">
        <v>93</v>
      </c>
      <c r="C55" s="60"/>
      <c r="D55" s="61"/>
      <c r="E55" s="60"/>
      <c r="F55" s="61"/>
      <c r="G55" s="62"/>
      <c r="H55" s="61"/>
      <c r="I55" s="35"/>
    </row>
    <row r="56" spans="1:9" x14ac:dyDescent="0.25">
      <c r="A56" s="24" t="s">
        <v>51</v>
      </c>
      <c r="B56" s="31" t="s">
        <v>94</v>
      </c>
      <c r="C56" s="60"/>
      <c r="D56" s="61"/>
      <c r="E56" s="60"/>
      <c r="F56" s="61"/>
      <c r="G56" s="62"/>
      <c r="H56" s="61"/>
      <c r="I56" s="35"/>
    </row>
    <row r="57" spans="1:9" x14ac:dyDescent="0.25">
      <c r="A57" s="24" t="s">
        <v>53</v>
      </c>
      <c r="B57" s="31" t="s">
        <v>95</v>
      </c>
      <c r="C57" s="60"/>
      <c r="D57" s="61"/>
      <c r="E57" s="60"/>
      <c r="F57" s="61"/>
      <c r="G57" s="62"/>
      <c r="H57" s="61"/>
      <c r="I57" s="44"/>
    </row>
    <row r="58" spans="1:9" x14ac:dyDescent="0.25">
      <c r="A58" s="24" t="s">
        <v>55</v>
      </c>
      <c r="B58" s="31" t="s">
        <v>96</v>
      </c>
      <c r="C58" s="60"/>
      <c r="D58" s="61"/>
      <c r="E58" s="60"/>
      <c r="F58" s="61"/>
      <c r="G58" s="62"/>
      <c r="H58" s="61"/>
      <c r="I58" s="44"/>
    </row>
    <row r="59" spans="1:9" x14ac:dyDescent="0.25">
      <c r="A59" s="24"/>
      <c r="B59" s="31" t="s">
        <v>97</v>
      </c>
      <c r="C59" s="60"/>
      <c r="D59" s="61"/>
      <c r="E59" s="60"/>
      <c r="F59" s="61"/>
      <c r="G59" s="62"/>
      <c r="H59" s="61"/>
      <c r="I59" s="44"/>
    </row>
    <row r="60" spans="1:9" x14ac:dyDescent="0.25">
      <c r="A60" s="24"/>
      <c r="B60" s="31" t="s">
        <v>98</v>
      </c>
      <c r="C60" s="60"/>
      <c r="D60" s="61"/>
      <c r="E60" s="60"/>
      <c r="F60" s="61"/>
      <c r="G60" s="62"/>
      <c r="H60" s="61"/>
      <c r="I60" s="44"/>
    </row>
    <row r="61" spans="1:9" x14ac:dyDescent="0.25">
      <c r="A61" s="24"/>
      <c r="B61" s="31" t="s">
        <v>99</v>
      </c>
      <c r="C61" s="32"/>
      <c r="D61" s="33"/>
      <c r="E61" s="32"/>
      <c r="F61" s="33"/>
      <c r="G61" s="34"/>
      <c r="H61" s="33"/>
      <c r="I61" s="44"/>
    </row>
    <row r="62" spans="1:9" x14ac:dyDescent="0.25">
      <c r="A62" s="45" t="s">
        <v>100</v>
      </c>
      <c r="B62" s="49" t="s">
        <v>101</v>
      </c>
      <c r="C62" s="41">
        <f>D62*7*4344.2</f>
        <v>142924.18</v>
      </c>
      <c r="D62" s="47">
        <v>4.7</v>
      </c>
      <c r="E62" s="41">
        <f>F62*7*4344.2</f>
        <v>142924.18</v>
      </c>
      <c r="F62" s="68">
        <v>4.7</v>
      </c>
      <c r="G62" s="43">
        <f>C62-E62</f>
        <v>0</v>
      </c>
      <c r="H62" s="47">
        <f>D62-F62</f>
        <v>0</v>
      </c>
      <c r="I62" s="35"/>
    </row>
    <row r="63" spans="1:9" x14ac:dyDescent="0.25">
      <c r="A63" s="40" t="s">
        <v>102</v>
      </c>
      <c r="B63" s="31" t="s">
        <v>103</v>
      </c>
      <c r="C63" s="50"/>
      <c r="D63" s="51"/>
      <c r="E63" s="50"/>
      <c r="F63" s="51"/>
      <c r="G63" s="52"/>
      <c r="H63" s="51"/>
      <c r="I63" s="44"/>
    </row>
    <row r="64" spans="1:9" x14ac:dyDescent="0.25">
      <c r="A64" s="24" t="s">
        <v>3</v>
      </c>
      <c r="B64" s="31" t="s">
        <v>104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105</v>
      </c>
      <c r="B66" s="49" t="s">
        <v>155</v>
      </c>
      <c r="C66" s="64"/>
      <c r="D66" s="152"/>
      <c r="E66" s="64"/>
      <c r="F66" s="65"/>
      <c r="G66" s="66"/>
      <c r="H66" s="65"/>
      <c r="I66" s="44"/>
    </row>
    <row r="67" spans="1:9" x14ac:dyDescent="0.25">
      <c r="A67" s="83" t="s">
        <v>102</v>
      </c>
      <c r="B67" s="31" t="s">
        <v>156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3" t="s">
        <v>157</v>
      </c>
      <c r="B68" s="31" t="s">
        <v>158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159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160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161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162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163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164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165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166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167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176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107</v>
      </c>
      <c r="B80" s="49" t="s">
        <v>108</v>
      </c>
      <c r="C80" s="64"/>
      <c r="D80" s="152"/>
      <c r="E80" s="64"/>
      <c r="F80" s="65"/>
      <c r="G80" s="66"/>
      <c r="H80" s="65"/>
      <c r="I80" s="35"/>
    </row>
    <row r="81" spans="1:9" x14ac:dyDescent="0.25">
      <c r="A81" s="24" t="s">
        <v>102</v>
      </c>
      <c r="B81" s="31" t="s">
        <v>168</v>
      </c>
      <c r="C81" s="32"/>
      <c r="D81" s="35"/>
      <c r="E81" s="32"/>
      <c r="F81" s="33"/>
      <c r="G81" s="34"/>
      <c r="H81" s="33"/>
      <c r="I81" s="35"/>
    </row>
    <row r="82" spans="1:9" x14ac:dyDescent="0.25">
      <c r="A82" s="24" t="s">
        <v>169</v>
      </c>
      <c r="B82" s="31" t="s">
        <v>170</v>
      </c>
      <c r="C82" s="32"/>
      <c r="D82" s="35"/>
      <c r="E82" s="32"/>
      <c r="F82" s="33"/>
      <c r="G82" s="34"/>
      <c r="H82" s="33"/>
      <c r="I82" s="35"/>
    </row>
    <row r="83" spans="1:9" x14ac:dyDescent="0.25">
      <c r="A83" s="24"/>
      <c r="B83" s="31" t="s">
        <v>171</v>
      </c>
      <c r="C83" s="32"/>
      <c r="D83" s="35"/>
      <c r="E83" s="32"/>
      <c r="F83" s="33"/>
      <c r="G83" s="34"/>
      <c r="H83" s="33"/>
      <c r="I83" s="35"/>
    </row>
    <row r="84" spans="1:9" x14ac:dyDescent="0.25">
      <c r="A84" s="24"/>
      <c r="B84" s="31" t="s">
        <v>172</v>
      </c>
      <c r="C84" s="32"/>
      <c r="D84" s="35"/>
      <c r="E84" s="32"/>
      <c r="F84" s="33"/>
      <c r="G84" s="34"/>
      <c r="H84" s="33"/>
      <c r="I84" s="35"/>
    </row>
    <row r="85" spans="1:9" x14ac:dyDescent="0.25">
      <c r="A85" s="24"/>
      <c r="B85" s="31" t="s">
        <v>173</v>
      </c>
      <c r="C85" s="32"/>
      <c r="D85" s="35"/>
      <c r="E85" s="32"/>
      <c r="F85" s="33"/>
      <c r="G85" s="34"/>
      <c r="H85" s="33"/>
      <c r="I85" s="35"/>
    </row>
    <row r="86" spans="1:9" x14ac:dyDescent="0.25">
      <c r="A86" s="24"/>
      <c r="B86" s="31" t="s">
        <v>174</v>
      </c>
      <c r="C86" s="32"/>
      <c r="D86" s="35"/>
      <c r="E86" s="32"/>
      <c r="F86" s="33"/>
      <c r="G86" s="34"/>
      <c r="H86" s="33"/>
      <c r="I86" s="35"/>
    </row>
    <row r="87" spans="1:9" x14ac:dyDescent="0.25">
      <c r="A87" s="24"/>
      <c r="B87" s="31" t="s">
        <v>177</v>
      </c>
      <c r="C87" s="32"/>
      <c r="D87" s="35"/>
      <c r="E87" s="32"/>
      <c r="F87" s="33"/>
      <c r="G87" s="34"/>
      <c r="H87" s="33"/>
      <c r="I87" s="35"/>
    </row>
    <row r="88" spans="1:9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9" x14ac:dyDescent="0.25">
      <c r="A89" s="45" t="s">
        <v>123</v>
      </c>
      <c r="B89" s="49" t="s">
        <v>125</v>
      </c>
      <c r="C89" s="41">
        <f>D89*7*4344.2</f>
        <v>912.28199999999993</v>
      </c>
      <c r="D89" s="68">
        <v>0.03</v>
      </c>
      <c r="E89" s="41">
        <f>F89*7*4344.2</f>
        <v>608.18799999999999</v>
      </c>
      <c r="F89" s="42">
        <v>0.02</v>
      </c>
      <c r="G89" s="43">
        <f>C89-E89</f>
        <v>304.09399999999994</v>
      </c>
      <c r="H89" s="47">
        <f>D89-F89</f>
        <v>9.9999999999999985E-3</v>
      </c>
      <c r="I89" s="35"/>
    </row>
    <row r="90" spans="1:9" x14ac:dyDescent="0.25">
      <c r="A90" s="40" t="s">
        <v>124</v>
      </c>
      <c r="B90" s="31" t="s">
        <v>126</v>
      </c>
      <c r="C90" s="32"/>
      <c r="D90" s="33"/>
      <c r="E90" s="32"/>
      <c r="F90" s="51"/>
      <c r="G90" s="34"/>
      <c r="H90" s="33"/>
      <c r="I90" s="35"/>
    </row>
    <row r="91" spans="1:9" x14ac:dyDescent="0.25">
      <c r="A91" s="70" t="s">
        <v>127</v>
      </c>
      <c r="B91" s="110" t="s">
        <v>114</v>
      </c>
      <c r="C91" s="41">
        <f>D91*7*4344.2</f>
        <v>44397.723999999995</v>
      </c>
      <c r="D91" s="68">
        <v>1.46</v>
      </c>
      <c r="E91" s="41">
        <f>F91*7*4344.2</f>
        <v>44397.723999999995</v>
      </c>
      <c r="F91" s="68">
        <v>1.46</v>
      </c>
      <c r="G91" s="43">
        <f>C91-E91</f>
        <v>0</v>
      </c>
      <c r="H91" s="47">
        <f>D91-F91</f>
        <v>0</v>
      </c>
      <c r="I91" s="35"/>
    </row>
    <row r="92" spans="1:9" x14ac:dyDescent="0.25">
      <c r="A92" s="40" t="s">
        <v>122</v>
      </c>
      <c r="B92" s="109"/>
      <c r="C92" s="32"/>
      <c r="D92" s="33"/>
      <c r="E92" s="32"/>
      <c r="F92" s="33"/>
      <c r="G92" s="34"/>
      <c r="H92" s="33"/>
      <c r="I92" s="35"/>
    </row>
    <row r="93" spans="1:9" x14ac:dyDescent="0.25">
      <c r="A93" s="45" t="s">
        <v>110</v>
      </c>
      <c r="B93" s="49" t="s">
        <v>117</v>
      </c>
      <c r="C93" s="41">
        <f>D93*7*4344.2</f>
        <v>57473.765999999989</v>
      </c>
      <c r="D93" s="68">
        <v>1.89</v>
      </c>
      <c r="E93" s="41">
        <f>F93*7*4344.2</f>
        <v>57473.765999999989</v>
      </c>
      <c r="F93" s="68">
        <v>1.89</v>
      </c>
      <c r="G93" s="43">
        <f>C93-E93</f>
        <v>0</v>
      </c>
      <c r="H93" s="47">
        <f>D93-F93</f>
        <v>0</v>
      </c>
      <c r="I93" s="35"/>
    </row>
    <row r="94" spans="1:9" x14ac:dyDescent="0.25">
      <c r="A94" s="40" t="s">
        <v>111</v>
      </c>
      <c r="B94" s="31"/>
      <c r="C94" s="50"/>
      <c r="D94" s="69"/>
      <c r="E94" s="50"/>
      <c r="F94" s="51"/>
      <c r="G94" s="52"/>
      <c r="H94" s="51"/>
      <c r="I94" s="35"/>
    </row>
    <row r="95" spans="1:9" x14ac:dyDescent="0.25">
      <c r="A95" s="70" t="s">
        <v>112</v>
      </c>
      <c r="B95" s="49" t="s">
        <v>106</v>
      </c>
      <c r="C95" s="41">
        <f>D95*7*4344.2</f>
        <v>18853.827999999998</v>
      </c>
      <c r="D95" s="47">
        <v>0.62</v>
      </c>
      <c r="E95" s="41">
        <f>F95*7*4344.2</f>
        <v>18853.827999999998</v>
      </c>
      <c r="F95" s="68">
        <v>0.62</v>
      </c>
      <c r="G95" s="43">
        <f>C95-E95</f>
        <v>0</v>
      </c>
      <c r="H95" s="47">
        <f>D95-F95</f>
        <v>0</v>
      </c>
      <c r="I95" s="35"/>
    </row>
    <row r="96" spans="1:9" x14ac:dyDescent="0.25">
      <c r="A96" s="40" t="s">
        <v>113</v>
      </c>
      <c r="B96" s="31" t="s">
        <v>3</v>
      </c>
      <c r="C96" s="50"/>
      <c r="D96" s="51"/>
      <c r="E96" s="50"/>
      <c r="F96" s="51"/>
      <c r="G96" s="52"/>
      <c r="H96" s="51"/>
      <c r="I96" s="44"/>
    </row>
    <row r="97" spans="1:9" x14ac:dyDescent="0.25">
      <c r="A97" s="45" t="s">
        <v>141</v>
      </c>
      <c r="B97" s="49" t="s">
        <v>85</v>
      </c>
      <c r="C97" s="41">
        <f>D97*7*4344.2</f>
        <v>34970.80999999999</v>
      </c>
      <c r="D97" s="78">
        <v>1.1499999999999999</v>
      </c>
      <c r="E97" s="41">
        <f>F97*7*4344.2</f>
        <v>34970.80999999999</v>
      </c>
      <c r="F97" s="68">
        <v>1.1499999999999999</v>
      </c>
      <c r="G97" s="43">
        <f>C97-E97</f>
        <v>0</v>
      </c>
      <c r="H97" s="47">
        <f>D97-F97</f>
        <v>0</v>
      </c>
      <c r="I97" s="35"/>
    </row>
    <row r="98" spans="1:9" x14ac:dyDescent="0.25">
      <c r="A98" s="53"/>
      <c r="B98" s="54"/>
      <c r="C98" s="50"/>
      <c r="D98" s="111"/>
      <c r="E98" s="55"/>
      <c r="F98" s="51"/>
      <c r="G98" s="52"/>
      <c r="H98" s="51"/>
      <c r="I98" s="44"/>
    </row>
    <row r="99" spans="1:9" x14ac:dyDescent="0.25">
      <c r="A99" s="45" t="s">
        <v>128</v>
      </c>
      <c r="B99" s="49" t="s">
        <v>85</v>
      </c>
      <c r="C99" s="41">
        <f>D99*7*4344.2</f>
        <v>52000.073999999993</v>
      </c>
      <c r="D99" s="78">
        <v>1.71</v>
      </c>
      <c r="E99" s="41">
        <f>F99*7*4344.2</f>
        <v>52000.073999999993</v>
      </c>
      <c r="F99" s="68">
        <v>1.71</v>
      </c>
      <c r="G99" s="43">
        <f>C99-E99</f>
        <v>0</v>
      </c>
      <c r="H99" s="47">
        <f>D99-F99</f>
        <v>0</v>
      </c>
      <c r="I99" s="35"/>
    </row>
    <row r="100" spans="1:9" x14ac:dyDescent="0.25">
      <c r="A100" s="40" t="s">
        <v>142</v>
      </c>
      <c r="B100" s="31"/>
      <c r="C100" s="50"/>
      <c r="D100" s="111"/>
      <c r="E100" s="50"/>
      <c r="F100" s="51"/>
      <c r="G100" s="52"/>
      <c r="H100" s="51"/>
      <c r="I100" s="44"/>
    </row>
    <row r="101" spans="1:9" x14ac:dyDescent="0.25">
      <c r="A101" s="53" t="s">
        <v>143</v>
      </c>
      <c r="B101" s="54"/>
      <c r="C101" s="55"/>
      <c r="D101" s="112"/>
      <c r="E101" s="55"/>
      <c r="F101" s="56"/>
      <c r="G101" s="57"/>
      <c r="H101" s="56"/>
      <c r="I101" s="44"/>
    </row>
    <row r="102" spans="1:9" x14ac:dyDescent="0.25">
      <c r="A102" s="40" t="s">
        <v>144</v>
      </c>
      <c r="B102" s="49" t="s">
        <v>85</v>
      </c>
      <c r="C102" s="41">
        <f>D102*7*4344.2</f>
        <v>27976.648000000001</v>
      </c>
      <c r="D102" s="111">
        <v>0.92</v>
      </c>
      <c r="E102" s="41">
        <f>F102*7*4344.2</f>
        <v>27976.648000000001</v>
      </c>
      <c r="F102" s="42">
        <v>0.92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40" t="s">
        <v>145</v>
      </c>
      <c r="B103" s="31"/>
      <c r="C103" s="50"/>
      <c r="D103" s="111"/>
      <c r="E103" s="50"/>
      <c r="F103" s="51"/>
      <c r="G103" s="52"/>
      <c r="H103" s="51"/>
      <c r="I103" s="44"/>
    </row>
    <row r="104" spans="1:9" x14ac:dyDescent="0.25">
      <c r="A104" s="45" t="s">
        <v>146</v>
      </c>
      <c r="B104" s="49"/>
      <c r="C104" s="41">
        <f>D104*7*4344.2</f>
        <v>77543.969999999987</v>
      </c>
      <c r="D104" s="68">
        <v>2.5499999999999998</v>
      </c>
      <c r="E104" s="41">
        <f>F104*7*4344.2</f>
        <v>77543.969999999987</v>
      </c>
      <c r="F104" s="68">
        <v>2.5499999999999998</v>
      </c>
      <c r="G104" s="43">
        <f>C104-E104</f>
        <v>0</v>
      </c>
      <c r="H104" s="47">
        <f>D104-F104</f>
        <v>0</v>
      </c>
      <c r="I104" s="44"/>
    </row>
    <row r="105" spans="1:9" x14ac:dyDescent="0.25">
      <c r="A105" s="40" t="s">
        <v>147</v>
      </c>
      <c r="B105" s="31"/>
      <c r="C105" s="79"/>
      <c r="D105" s="84"/>
      <c r="E105" s="50"/>
      <c r="F105" s="51"/>
      <c r="G105" s="52"/>
      <c r="H105" s="51"/>
      <c r="I105" s="44"/>
    </row>
    <row r="106" spans="1:9" x14ac:dyDescent="0.25">
      <c r="A106" s="72" t="s">
        <v>178</v>
      </c>
      <c r="B106" s="49"/>
      <c r="C106" s="71">
        <f>C19+C29+C44+C48+C51+C62+C89+C91+C93+C95+C97+C99+C104+C102</f>
        <v>852375.48199999996</v>
      </c>
      <c r="D106" s="78">
        <f>D19+D29+D44+D48+D51+D62+D89+D91+D93+D95+D97+D99+D104+D102</f>
        <v>28.030000000000005</v>
      </c>
      <c r="E106" s="71">
        <f>E19+E29+E44+E48+E51+E62+E89+E91+E93+E95+E97+E99+E104+E102</f>
        <v>852071.38799999992</v>
      </c>
      <c r="F106" s="78">
        <f>F19+F29+F44+F48+F51+F62+F89+F91+F93+F95+F97+F99+F104+F102</f>
        <v>28.020000000000003</v>
      </c>
      <c r="G106" s="43">
        <f>C106-E106</f>
        <v>304.09400000004098</v>
      </c>
      <c r="H106" s="47">
        <f>D106-F106</f>
        <v>1.0000000000001563E-2</v>
      </c>
      <c r="I106" s="35"/>
    </row>
    <row r="107" spans="1:9" x14ac:dyDescent="0.25">
      <c r="A107" s="73" t="s">
        <v>179</v>
      </c>
      <c r="B107" s="54"/>
      <c r="C107" s="74"/>
      <c r="D107" s="75"/>
      <c r="E107" s="74"/>
      <c r="F107" s="75"/>
      <c r="G107" s="52"/>
      <c r="H107" s="51"/>
      <c r="I107" s="35"/>
    </row>
    <row r="108" spans="1:9" x14ac:dyDescent="0.25">
      <c r="A108" s="76" t="s">
        <v>149</v>
      </c>
      <c r="B108" s="31"/>
      <c r="C108" s="41">
        <f>C110+C113+C116+C118</f>
        <v>246924.32799999998</v>
      </c>
      <c r="D108" s="77">
        <f>D110+D113+D116+D118</f>
        <v>8.1199999999999992</v>
      </c>
      <c r="E108" s="41">
        <f>E110+E113+E116+E118</f>
        <v>258928.43</v>
      </c>
      <c r="F108" s="68">
        <f>F110+F113+F116+F118</f>
        <v>8.51</v>
      </c>
      <c r="G108" s="78">
        <f>C108-E108</f>
        <v>-12004.102000000014</v>
      </c>
      <c r="H108" s="47">
        <f>D108-F108</f>
        <v>-0.39000000000000057</v>
      </c>
      <c r="I108" s="35"/>
    </row>
    <row r="109" spans="1:9" x14ac:dyDescent="0.25">
      <c r="A109" s="76"/>
      <c r="B109" s="31"/>
      <c r="C109" s="79"/>
      <c r="D109" s="77"/>
      <c r="E109" s="80"/>
      <c r="F109" s="77"/>
      <c r="G109" s="81"/>
      <c r="H109" s="42"/>
      <c r="I109" s="35"/>
    </row>
    <row r="110" spans="1:9" x14ac:dyDescent="0.25">
      <c r="A110" s="63" t="s">
        <v>150</v>
      </c>
      <c r="B110" s="49" t="s">
        <v>130</v>
      </c>
      <c r="C110" s="41">
        <f>D110*7*4344.2</f>
        <v>34970.80999999999</v>
      </c>
      <c r="D110" s="96">
        <v>1.1499999999999999</v>
      </c>
      <c r="E110" s="41">
        <v>44455.5</v>
      </c>
      <c r="F110" s="68">
        <v>1.46</v>
      </c>
      <c r="G110" s="97">
        <f>C110-E110</f>
        <v>-9484.6900000000096</v>
      </c>
      <c r="H110" s="82">
        <f>D110-F110</f>
        <v>-0.31000000000000005</v>
      </c>
      <c r="I110" s="98"/>
    </row>
    <row r="111" spans="1:9" x14ac:dyDescent="0.25">
      <c r="A111" s="83" t="s">
        <v>109</v>
      </c>
      <c r="B111" s="31"/>
      <c r="C111" s="99"/>
      <c r="D111" s="100"/>
      <c r="E111" s="101"/>
      <c r="F111" s="85"/>
      <c r="G111" s="102"/>
      <c r="H111" s="85"/>
      <c r="I111" s="98"/>
    </row>
    <row r="112" spans="1:9" x14ac:dyDescent="0.25">
      <c r="A112" s="83" t="s">
        <v>129</v>
      </c>
      <c r="B112" s="31"/>
      <c r="C112" s="99"/>
      <c r="D112" s="100"/>
      <c r="E112" s="101"/>
      <c r="F112" s="85"/>
      <c r="G112" s="102"/>
      <c r="H112" s="85"/>
      <c r="I112" s="35"/>
    </row>
    <row r="113" spans="1:9" x14ac:dyDescent="0.25">
      <c r="A113" s="63" t="s">
        <v>151</v>
      </c>
      <c r="B113" s="110" t="s">
        <v>114</v>
      </c>
      <c r="C113" s="41">
        <f>D113*7*4344.2</f>
        <v>180023.64799999999</v>
      </c>
      <c r="D113" s="103">
        <v>5.92</v>
      </c>
      <c r="E113" s="41">
        <v>180023.62</v>
      </c>
      <c r="F113" s="68">
        <v>5.92</v>
      </c>
      <c r="G113" s="97">
        <f>C113-E113</f>
        <v>2.7999999991152436E-2</v>
      </c>
      <c r="H113" s="82">
        <f>D113-F113</f>
        <v>0</v>
      </c>
      <c r="I113" s="35"/>
    </row>
    <row r="114" spans="1:9" x14ac:dyDescent="0.25">
      <c r="A114" s="83" t="s">
        <v>148</v>
      </c>
      <c r="B114" s="31"/>
      <c r="C114" s="99"/>
      <c r="D114" s="100"/>
      <c r="E114" s="101"/>
      <c r="F114" s="85"/>
      <c r="G114" s="102"/>
      <c r="H114" s="85"/>
      <c r="I114" s="35"/>
    </row>
    <row r="115" spans="1:9" x14ac:dyDescent="0.25">
      <c r="A115" s="83" t="s">
        <v>131</v>
      </c>
      <c r="B115" s="31"/>
      <c r="C115" s="99"/>
      <c r="D115" s="100"/>
      <c r="E115" s="101"/>
      <c r="F115" s="85"/>
      <c r="G115" s="102"/>
      <c r="H115" s="85"/>
      <c r="I115" s="44"/>
    </row>
    <row r="116" spans="1:9" x14ac:dyDescent="0.25">
      <c r="A116" s="63" t="s">
        <v>152</v>
      </c>
      <c r="B116" s="49" t="s">
        <v>118</v>
      </c>
      <c r="C116" s="41">
        <f>D116*7*4344.2</f>
        <v>19462.016</v>
      </c>
      <c r="D116" s="96">
        <v>0.64</v>
      </c>
      <c r="E116" s="41">
        <v>20018.07</v>
      </c>
      <c r="F116" s="68">
        <v>0.66</v>
      </c>
      <c r="G116" s="97">
        <f>C116-E116</f>
        <v>-556.05400000000009</v>
      </c>
      <c r="H116" s="82">
        <f>D116-F116</f>
        <v>-2.0000000000000018E-2</v>
      </c>
      <c r="I116" s="35"/>
    </row>
    <row r="117" spans="1:9" x14ac:dyDescent="0.25">
      <c r="A117" s="83" t="s">
        <v>119</v>
      </c>
      <c r="B117" s="54"/>
      <c r="C117" s="104"/>
      <c r="D117" s="105"/>
      <c r="E117" s="106"/>
      <c r="F117" s="86"/>
      <c r="G117" s="107"/>
      <c r="H117" s="86"/>
      <c r="I117" s="35"/>
    </row>
    <row r="118" spans="1:9" x14ac:dyDescent="0.25">
      <c r="A118" s="113" t="s">
        <v>153</v>
      </c>
      <c r="B118" s="49" t="s">
        <v>118</v>
      </c>
      <c r="C118" s="41">
        <f>D118*7*4344.2</f>
        <v>12467.853999999998</v>
      </c>
      <c r="D118" s="114">
        <v>0.41</v>
      </c>
      <c r="E118" s="41">
        <v>14431.24</v>
      </c>
      <c r="F118" s="42">
        <v>0.47</v>
      </c>
      <c r="G118" s="115">
        <f>C118-E118</f>
        <v>-1963.3860000000022</v>
      </c>
      <c r="H118" s="82">
        <f>D118-F118</f>
        <v>-0.06</v>
      </c>
      <c r="I118" s="35"/>
    </row>
    <row r="119" spans="1:9" x14ac:dyDescent="0.25">
      <c r="A119" s="83" t="s">
        <v>154</v>
      </c>
      <c r="B119" s="109"/>
      <c r="C119" s="99"/>
      <c r="D119" s="100"/>
      <c r="E119" s="101"/>
      <c r="F119" s="85"/>
      <c r="G119" s="102"/>
      <c r="H119" s="85"/>
      <c r="I119" s="35"/>
    </row>
    <row r="120" spans="1:9" x14ac:dyDescent="0.25">
      <c r="A120" s="83"/>
      <c r="B120" s="109"/>
      <c r="C120" s="108"/>
      <c r="D120" s="69"/>
      <c r="E120" s="50"/>
      <c r="F120" s="51"/>
      <c r="G120" s="52"/>
      <c r="H120" s="51"/>
      <c r="I120" s="35"/>
    </row>
    <row r="121" spans="1:9" x14ac:dyDescent="0.25">
      <c r="A121" s="45" t="s">
        <v>115</v>
      </c>
      <c r="B121" s="88"/>
      <c r="C121" s="87">
        <f>C106+C108</f>
        <v>1099299.81</v>
      </c>
      <c r="D121" s="68">
        <f>D106+D108</f>
        <v>36.150000000000006</v>
      </c>
      <c r="E121" s="87">
        <f>E106+E108</f>
        <v>1110999.818</v>
      </c>
      <c r="F121" s="68">
        <f>F106+F108</f>
        <v>36.53</v>
      </c>
      <c r="G121" s="78">
        <f>C121-E121</f>
        <v>-11700.007999999914</v>
      </c>
      <c r="H121" s="47">
        <f>D121-F121</f>
        <v>-0.37999999999999545</v>
      </c>
      <c r="I121" s="35"/>
    </row>
    <row r="122" spans="1:9" ht="15.75" thickBot="1" x14ac:dyDescent="0.3">
      <c r="A122" s="89" t="s">
        <v>180</v>
      </c>
      <c r="B122" s="90"/>
      <c r="C122" s="89"/>
      <c r="D122" s="91"/>
      <c r="E122" s="89"/>
      <c r="F122" s="92"/>
      <c r="G122" s="93"/>
      <c r="H122" s="92"/>
      <c r="I122" s="35"/>
    </row>
    <row r="123" spans="1:9" x14ac:dyDescent="0.25">
      <c r="A123" s="4"/>
      <c r="B123" s="4"/>
      <c r="C123" s="4"/>
      <c r="D123" s="35"/>
      <c r="E123" s="4"/>
      <c r="F123" s="4"/>
      <c r="G123" s="4"/>
      <c r="H123" s="4"/>
      <c r="I123" s="35"/>
    </row>
    <row r="124" spans="1:9" ht="15.75" x14ac:dyDescent="0.25">
      <c r="A124" s="3" t="s">
        <v>184</v>
      </c>
      <c r="B124" s="3"/>
      <c r="C124" s="3"/>
      <c r="D124" s="35"/>
      <c r="E124" s="3"/>
      <c r="F124" s="3"/>
      <c r="G124" s="3"/>
      <c r="H124" s="3"/>
      <c r="I124" s="35"/>
    </row>
    <row r="125" spans="1:9" ht="15.75" x14ac:dyDescent="0.25">
      <c r="A125" s="3" t="s">
        <v>3</v>
      </c>
      <c r="B125" s="3"/>
      <c r="C125" s="3"/>
      <c r="D125" s="35"/>
      <c r="E125" s="3"/>
      <c r="F125" s="3"/>
      <c r="G125" s="146"/>
      <c r="H125" s="3"/>
      <c r="I125" s="3"/>
    </row>
    <row r="126" spans="1:9" x14ac:dyDescent="0.25">
      <c r="G126" s="133"/>
    </row>
    <row r="127" spans="1:9" x14ac:dyDescent="0.25">
      <c r="G127" s="133"/>
    </row>
    <row r="128" spans="1:9" x14ac:dyDescent="0.25">
      <c r="G128" s="133"/>
    </row>
    <row r="129" spans="6:9" x14ac:dyDescent="0.25">
      <c r="F129" s="156"/>
      <c r="G129" s="157"/>
      <c r="H129" s="157"/>
      <c r="I129" s="133"/>
    </row>
    <row r="130" spans="6:9" x14ac:dyDescent="0.25">
      <c r="F130" s="156"/>
      <c r="G130" s="157"/>
      <c r="H130" s="157"/>
      <c r="I130" s="157"/>
    </row>
    <row r="131" spans="6:9" x14ac:dyDescent="0.25">
      <c r="F131" s="156"/>
      <c r="G131" s="156"/>
      <c r="H131" s="156"/>
      <c r="I131" s="133"/>
    </row>
    <row r="132" spans="6:9" x14ac:dyDescent="0.25">
      <c r="I132" s="133"/>
    </row>
    <row r="133" spans="6:9" x14ac:dyDescent="0.25">
      <c r="I133" s="133"/>
    </row>
    <row r="136" spans="6:9" x14ac:dyDescent="0.25">
      <c r="G136" s="133"/>
      <c r="H136" s="133"/>
      <c r="I136" s="133"/>
    </row>
    <row r="137" spans="6:9" x14ac:dyDescent="0.25">
      <c r="G137" s="133"/>
      <c r="H137" s="133"/>
      <c r="I137" s="133"/>
    </row>
    <row r="138" spans="6:9" x14ac:dyDescent="0.25">
      <c r="I138" s="133"/>
    </row>
    <row r="142" spans="6:9" x14ac:dyDescent="0.25">
      <c r="G142" s="133"/>
    </row>
    <row r="143" spans="6:9" x14ac:dyDescent="0.25">
      <c r="G143" s="133"/>
    </row>
    <row r="144" spans="6:9" x14ac:dyDescent="0.25">
      <c r="G144" s="133"/>
      <c r="H144" s="133"/>
    </row>
    <row r="145" spans="7:7" x14ac:dyDescent="0.25">
      <c r="G145" s="133"/>
    </row>
    <row r="146" spans="7:7" x14ac:dyDescent="0.25">
      <c r="G146" s="133"/>
    </row>
    <row r="148" spans="7:7" x14ac:dyDescent="0.25">
      <c r="G148" s="155"/>
    </row>
    <row r="149" spans="7:7" x14ac:dyDescent="0.25">
      <c r="G149" s="133"/>
    </row>
    <row r="150" spans="7:7" x14ac:dyDescent="0.25">
      <c r="G150" s="133"/>
    </row>
    <row r="151" spans="7:7" x14ac:dyDescent="0.25">
      <c r="G151" s="155"/>
    </row>
    <row r="153" spans="7:7" x14ac:dyDescent="0.25">
      <c r="G153" s="155"/>
    </row>
    <row r="154" spans="7:7" x14ac:dyDescent="0.25">
      <c r="G154" s="155"/>
    </row>
    <row r="157" spans="7:7" x14ac:dyDescent="0.25">
      <c r="G157" s="133"/>
    </row>
    <row r="158" spans="7:7" x14ac:dyDescent="0.25">
      <c r="G158" s="155"/>
    </row>
    <row r="159" spans="7:7" x14ac:dyDescent="0.25">
      <c r="G159" s="155"/>
    </row>
  </sheetData>
  <pageMargins left="0" right="0" top="0" bottom="0" header="0.31496062992125984" footer="0.31496062992125984"/>
  <pageSetup paperSize="9" scale="2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159"/>
  <sheetViews>
    <sheetView topLeftCell="B1" workbookViewId="0">
      <selection activeCell="D3" sqref="D3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232" max="232" width="23.140625" customWidth="1"/>
    <col min="233" max="233" width="42.85546875" customWidth="1"/>
    <col min="235" max="235" width="11.28515625" customWidth="1"/>
    <col min="236" max="236" width="12.85546875" customWidth="1"/>
    <col min="237" max="237" width="12.140625" customWidth="1"/>
    <col min="238" max="238" width="11.7109375" customWidth="1"/>
    <col min="239" max="239" width="11.42578125" customWidth="1"/>
    <col min="240" max="240" width="12.7109375" customWidth="1"/>
    <col min="241" max="241" width="4.140625" customWidth="1"/>
    <col min="242" max="242" width="45.28515625" customWidth="1"/>
    <col min="243" max="243" width="14.85546875" customWidth="1"/>
    <col min="244" max="244" width="12.28515625" customWidth="1"/>
    <col min="245" max="246" width="11.140625" customWidth="1"/>
    <col min="247" max="247" width="12.42578125" customWidth="1"/>
    <col min="248" max="248" width="11.42578125" customWidth="1"/>
    <col min="249" max="249" width="13.5703125" customWidth="1"/>
    <col min="488" max="488" width="23.140625" customWidth="1"/>
    <col min="489" max="489" width="42.85546875" customWidth="1"/>
    <col min="491" max="491" width="11.28515625" customWidth="1"/>
    <col min="492" max="492" width="12.85546875" customWidth="1"/>
    <col min="493" max="493" width="12.140625" customWidth="1"/>
    <col min="494" max="494" width="11.7109375" customWidth="1"/>
    <col min="495" max="495" width="11.42578125" customWidth="1"/>
    <col min="496" max="496" width="12.7109375" customWidth="1"/>
    <col min="497" max="497" width="4.140625" customWidth="1"/>
    <col min="498" max="498" width="45.28515625" customWidth="1"/>
    <col min="499" max="499" width="14.85546875" customWidth="1"/>
    <col min="500" max="500" width="12.28515625" customWidth="1"/>
    <col min="501" max="502" width="11.140625" customWidth="1"/>
    <col min="503" max="503" width="12.42578125" customWidth="1"/>
    <col min="504" max="504" width="11.42578125" customWidth="1"/>
    <col min="505" max="505" width="13.5703125" customWidth="1"/>
    <col min="744" max="744" width="23.140625" customWidth="1"/>
    <col min="745" max="745" width="42.85546875" customWidth="1"/>
    <col min="747" max="747" width="11.28515625" customWidth="1"/>
    <col min="748" max="748" width="12.85546875" customWidth="1"/>
    <col min="749" max="749" width="12.140625" customWidth="1"/>
    <col min="750" max="750" width="11.7109375" customWidth="1"/>
    <col min="751" max="751" width="11.42578125" customWidth="1"/>
    <col min="752" max="752" width="12.7109375" customWidth="1"/>
    <col min="753" max="753" width="4.140625" customWidth="1"/>
    <col min="754" max="754" width="45.28515625" customWidth="1"/>
    <col min="755" max="755" width="14.85546875" customWidth="1"/>
    <col min="756" max="756" width="12.28515625" customWidth="1"/>
    <col min="757" max="758" width="11.140625" customWidth="1"/>
    <col min="759" max="759" width="12.42578125" customWidth="1"/>
    <col min="760" max="760" width="11.42578125" customWidth="1"/>
    <col min="761" max="761" width="13.5703125" customWidth="1"/>
    <col min="1000" max="1000" width="23.140625" customWidth="1"/>
    <col min="1001" max="1001" width="42.85546875" customWidth="1"/>
    <col min="1003" max="1003" width="11.28515625" customWidth="1"/>
    <col min="1004" max="1004" width="12.85546875" customWidth="1"/>
    <col min="1005" max="1005" width="12.140625" customWidth="1"/>
    <col min="1006" max="1006" width="11.7109375" customWidth="1"/>
    <col min="1007" max="1007" width="11.42578125" customWidth="1"/>
    <col min="1008" max="1008" width="12.7109375" customWidth="1"/>
    <col min="1009" max="1009" width="4.140625" customWidth="1"/>
    <col min="1010" max="1010" width="45.28515625" customWidth="1"/>
    <col min="1011" max="1011" width="14.85546875" customWidth="1"/>
    <col min="1012" max="1012" width="12.28515625" customWidth="1"/>
    <col min="1013" max="1014" width="11.140625" customWidth="1"/>
    <col min="1015" max="1015" width="12.42578125" customWidth="1"/>
    <col min="1016" max="1016" width="11.42578125" customWidth="1"/>
    <col min="1017" max="1017" width="13.5703125" customWidth="1"/>
    <col min="1256" max="1256" width="23.140625" customWidth="1"/>
    <col min="1257" max="1257" width="42.85546875" customWidth="1"/>
    <col min="1259" max="1259" width="11.28515625" customWidth="1"/>
    <col min="1260" max="1260" width="12.85546875" customWidth="1"/>
    <col min="1261" max="1261" width="12.140625" customWidth="1"/>
    <col min="1262" max="1262" width="11.7109375" customWidth="1"/>
    <col min="1263" max="1263" width="11.42578125" customWidth="1"/>
    <col min="1264" max="1264" width="12.7109375" customWidth="1"/>
    <col min="1265" max="1265" width="4.140625" customWidth="1"/>
    <col min="1266" max="1266" width="45.28515625" customWidth="1"/>
    <col min="1267" max="1267" width="14.85546875" customWidth="1"/>
    <col min="1268" max="1268" width="12.28515625" customWidth="1"/>
    <col min="1269" max="1270" width="11.140625" customWidth="1"/>
    <col min="1271" max="1271" width="12.42578125" customWidth="1"/>
    <col min="1272" max="1272" width="11.42578125" customWidth="1"/>
    <col min="1273" max="1273" width="13.5703125" customWidth="1"/>
    <col min="1512" max="1512" width="23.140625" customWidth="1"/>
    <col min="1513" max="1513" width="42.85546875" customWidth="1"/>
    <col min="1515" max="1515" width="11.28515625" customWidth="1"/>
    <col min="1516" max="1516" width="12.85546875" customWidth="1"/>
    <col min="1517" max="1517" width="12.140625" customWidth="1"/>
    <col min="1518" max="1518" width="11.7109375" customWidth="1"/>
    <col min="1519" max="1519" width="11.42578125" customWidth="1"/>
    <col min="1520" max="1520" width="12.7109375" customWidth="1"/>
    <col min="1521" max="1521" width="4.140625" customWidth="1"/>
    <col min="1522" max="1522" width="45.28515625" customWidth="1"/>
    <col min="1523" max="1523" width="14.85546875" customWidth="1"/>
    <col min="1524" max="1524" width="12.28515625" customWidth="1"/>
    <col min="1525" max="1526" width="11.140625" customWidth="1"/>
    <col min="1527" max="1527" width="12.42578125" customWidth="1"/>
    <col min="1528" max="1528" width="11.42578125" customWidth="1"/>
    <col min="1529" max="1529" width="13.5703125" customWidth="1"/>
    <col min="1768" max="1768" width="23.140625" customWidth="1"/>
    <col min="1769" max="1769" width="42.85546875" customWidth="1"/>
    <col min="1771" max="1771" width="11.28515625" customWidth="1"/>
    <col min="1772" max="1772" width="12.85546875" customWidth="1"/>
    <col min="1773" max="1773" width="12.140625" customWidth="1"/>
    <col min="1774" max="1774" width="11.7109375" customWidth="1"/>
    <col min="1775" max="1775" width="11.42578125" customWidth="1"/>
    <col min="1776" max="1776" width="12.7109375" customWidth="1"/>
    <col min="1777" max="1777" width="4.140625" customWidth="1"/>
    <col min="1778" max="1778" width="45.28515625" customWidth="1"/>
    <col min="1779" max="1779" width="14.85546875" customWidth="1"/>
    <col min="1780" max="1780" width="12.28515625" customWidth="1"/>
    <col min="1781" max="1782" width="11.140625" customWidth="1"/>
    <col min="1783" max="1783" width="12.42578125" customWidth="1"/>
    <col min="1784" max="1784" width="11.42578125" customWidth="1"/>
    <col min="1785" max="1785" width="13.5703125" customWidth="1"/>
    <col min="2024" max="2024" width="23.140625" customWidth="1"/>
    <col min="2025" max="2025" width="42.85546875" customWidth="1"/>
    <col min="2027" max="2027" width="11.28515625" customWidth="1"/>
    <col min="2028" max="2028" width="12.85546875" customWidth="1"/>
    <col min="2029" max="2029" width="12.140625" customWidth="1"/>
    <col min="2030" max="2030" width="11.7109375" customWidth="1"/>
    <col min="2031" max="2031" width="11.42578125" customWidth="1"/>
    <col min="2032" max="2032" width="12.7109375" customWidth="1"/>
    <col min="2033" max="2033" width="4.140625" customWidth="1"/>
    <col min="2034" max="2034" width="45.28515625" customWidth="1"/>
    <col min="2035" max="2035" width="14.85546875" customWidth="1"/>
    <col min="2036" max="2036" width="12.28515625" customWidth="1"/>
    <col min="2037" max="2038" width="11.140625" customWidth="1"/>
    <col min="2039" max="2039" width="12.42578125" customWidth="1"/>
    <col min="2040" max="2040" width="11.42578125" customWidth="1"/>
    <col min="2041" max="2041" width="13.5703125" customWidth="1"/>
    <col min="2280" max="2280" width="23.140625" customWidth="1"/>
    <col min="2281" max="2281" width="42.85546875" customWidth="1"/>
    <col min="2283" max="2283" width="11.28515625" customWidth="1"/>
    <col min="2284" max="2284" width="12.85546875" customWidth="1"/>
    <col min="2285" max="2285" width="12.140625" customWidth="1"/>
    <col min="2286" max="2286" width="11.7109375" customWidth="1"/>
    <col min="2287" max="2287" width="11.42578125" customWidth="1"/>
    <col min="2288" max="2288" width="12.7109375" customWidth="1"/>
    <col min="2289" max="2289" width="4.140625" customWidth="1"/>
    <col min="2290" max="2290" width="45.28515625" customWidth="1"/>
    <col min="2291" max="2291" width="14.85546875" customWidth="1"/>
    <col min="2292" max="2292" width="12.28515625" customWidth="1"/>
    <col min="2293" max="2294" width="11.140625" customWidth="1"/>
    <col min="2295" max="2295" width="12.42578125" customWidth="1"/>
    <col min="2296" max="2296" width="11.42578125" customWidth="1"/>
    <col min="2297" max="2297" width="13.5703125" customWidth="1"/>
    <col min="2536" max="2536" width="23.140625" customWidth="1"/>
    <col min="2537" max="2537" width="42.85546875" customWidth="1"/>
    <col min="2539" max="2539" width="11.28515625" customWidth="1"/>
    <col min="2540" max="2540" width="12.85546875" customWidth="1"/>
    <col min="2541" max="2541" width="12.140625" customWidth="1"/>
    <col min="2542" max="2542" width="11.7109375" customWidth="1"/>
    <col min="2543" max="2543" width="11.42578125" customWidth="1"/>
    <col min="2544" max="2544" width="12.7109375" customWidth="1"/>
    <col min="2545" max="2545" width="4.140625" customWidth="1"/>
    <col min="2546" max="2546" width="45.28515625" customWidth="1"/>
    <col min="2547" max="2547" width="14.85546875" customWidth="1"/>
    <col min="2548" max="2548" width="12.28515625" customWidth="1"/>
    <col min="2549" max="2550" width="11.140625" customWidth="1"/>
    <col min="2551" max="2551" width="12.42578125" customWidth="1"/>
    <col min="2552" max="2552" width="11.42578125" customWidth="1"/>
    <col min="2553" max="2553" width="13.5703125" customWidth="1"/>
    <col min="2792" max="2792" width="23.140625" customWidth="1"/>
    <col min="2793" max="2793" width="42.85546875" customWidth="1"/>
    <col min="2795" max="2795" width="11.28515625" customWidth="1"/>
    <col min="2796" max="2796" width="12.85546875" customWidth="1"/>
    <col min="2797" max="2797" width="12.140625" customWidth="1"/>
    <col min="2798" max="2798" width="11.7109375" customWidth="1"/>
    <col min="2799" max="2799" width="11.42578125" customWidth="1"/>
    <col min="2800" max="2800" width="12.7109375" customWidth="1"/>
    <col min="2801" max="2801" width="4.140625" customWidth="1"/>
    <col min="2802" max="2802" width="45.28515625" customWidth="1"/>
    <col min="2803" max="2803" width="14.85546875" customWidth="1"/>
    <col min="2804" max="2804" width="12.28515625" customWidth="1"/>
    <col min="2805" max="2806" width="11.140625" customWidth="1"/>
    <col min="2807" max="2807" width="12.42578125" customWidth="1"/>
    <col min="2808" max="2808" width="11.42578125" customWidth="1"/>
    <col min="2809" max="2809" width="13.5703125" customWidth="1"/>
    <col min="3048" max="3048" width="23.140625" customWidth="1"/>
    <col min="3049" max="3049" width="42.85546875" customWidth="1"/>
    <col min="3051" max="3051" width="11.28515625" customWidth="1"/>
    <col min="3052" max="3052" width="12.85546875" customWidth="1"/>
    <col min="3053" max="3053" width="12.140625" customWidth="1"/>
    <col min="3054" max="3054" width="11.7109375" customWidth="1"/>
    <col min="3055" max="3055" width="11.42578125" customWidth="1"/>
    <col min="3056" max="3056" width="12.7109375" customWidth="1"/>
    <col min="3057" max="3057" width="4.140625" customWidth="1"/>
    <col min="3058" max="3058" width="45.28515625" customWidth="1"/>
    <col min="3059" max="3059" width="14.85546875" customWidth="1"/>
    <col min="3060" max="3060" width="12.28515625" customWidth="1"/>
    <col min="3061" max="3062" width="11.140625" customWidth="1"/>
    <col min="3063" max="3063" width="12.42578125" customWidth="1"/>
    <col min="3064" max="3064" width="11.42578125" customWidth="1"/>
    <col min="3065" max="3065" width="13.5703125" customWidth="1"/>
    <col min="3304" max="3304" width="23.140625" customWidth="1"/>
    <col min="3305" max="3305" width="42.85546875" customWidth="1"/>
    <col min="3307" max="3307" width="11.28515625" customWidth="1"/>
    <col min="3308" max="3308" width="12.85546875" customWidth="1"/>
    <col min="3309" max="3309" width="12.140625" customWidth="1"/>
    <col min="3310" max="3310" width="11.7109375" customWidth="1"/>
    <col min="3311" max="3311" width="11.42578125" customWidth="1"/>
    <col min="3312" max="3312" width="12.7109375" customWidth="1"/>
    <col min="3313" max="3313" width="4.140625" customWidth="1"/>
    <col min="3314" max="3314" width="45.28515625" customWidth="1"/>
    <col min="3315" max="3315" width="14.85546875" customWidth="1"/>
    <col min="3316" max="3316" width="12.28515625" customWidth="1"/>
    <col min="3317" max="3318" width="11.140625" customWidth="1"/>
    <col min="3319" max="3319" width="12.42578125" customWidth="1"/>
    <col min="3320" max="3320" width="11.42578125" customWidth="1"/>
    <col min="3321" max="3321" width="13.5703125" customWidth="1"/>
    <col min="3560" max="3560" width="23.140625" customWidth="1"/>
    <col min="3561" max="3561" width="42.85546875" customWidth="1"/>
    <col min="3563" max="3563" width="11.28515625" customWidth="1"/>
    <col min="3564" max="3564" width="12.85546875" customWidth="1"/>
    <col min="3565" max="3565" width="12.140625" customWidth="1"/>
    <col min="3566" max="3566" width="11.7109375" customWidth="1"/>
    <col min="3567" max="3567" width="11.42578125" customWidth="1"/>
    <col min="3568" max="3568" width="12.7109375" customWidth="1"/>
    <col min="3569" max="3569" width="4.140625" customWidth="1"/>
    <col min="3570" max="3570" width="45.28515625" customWidth="1"/>
    <col min="3571" max="3571" width="14.85546875" customWidth="1"/>
    <col min="3572" max="3572" width="12.28515625" customWidth="1"/>
    <col min="3573" max="3574" width="11.140625" customWidth="1"/>
    <col min="3575" max="3575" width="12.42578125" customWidth="1"/>
    <col min="3576" max="3576" width="11.42578125" customWidth="1"/>
    <col min="3577" max="3577" width="13.5703125" customWidth="1"/>
    <col min="3816" max="3816" width="23.140625" customWidth="1"/>
    <col min="3817" max="3817" width="42.85546875" customWidth="1"/>
    <col min="3819" max="3819" width="11.28515625" customWidth="1"/>
    <col min="3820" max="3820" width="12.85546875" customWidth="1"/>
    <col min="3821" max="3821" width="12.140625" customWidth="1"/>
    <col min="3822" max="3822" width="11.7109375" customWidth="1"/>
    <col min="3823" max="3823" width="11.42578125" customWidth="1"/>
    <col min="3824" max="3824" width="12.7109375" customWidth="1"/>
    <col min="3825" max="3825" width="4.140625" customWidth="1"/>
    <col min="3826" max="3826" width="45.28515625" customWidth="1"/>
    <col min="3827" max="3827" width="14.85546875" customWidth="1"/>
    <col min="3828" max="3828" width="12.28515625" customWidth="1"/>
    <col min="3829" max="3830" width="11.140625" customWidth="1"/>
    <col min="3831" max="3831" width="12.42578125" customWidth="1"/>
    <col min="3832" max="3832" width="11.42578125" customWidth="1"/>
    <col min="3833" max="3833" width="13.5703125" customWidth="1"/>
    <col min="4072" max="4072" width="23.140625" customWidth="1"/>
    <col min="4073" max="4073" width="42.85546875" customWidth="1"/>
    <col min="4075" max="4075" width="11.28515625" customWidth="1"/>
    <col min="4076" max="4076" width="12.85546875" customWidth="1"/>
    <col min="4077" max="4077" width="12.140625" customWidth="1"/>
    <col min="4078" max="4078" width="11.7109375" customWidth="1"/>
    <col min="4079" max="4079" width="11.42578125" customWidth="1"/>
    <col min="4080" max="4080" width="12.7109375" customWidth="1"/>
    <col min="4081" max="4081" width="4.140625" customWidth="1"/>
    <col min="4082" max="4082" width="45.28515625" customWidth="1"/>
    <col min="4083" max="4083" width="14.85546875" customWidth="1"/>
    <col min="4084" max="4084" width="12.28515625" customWidth="1"/>
    <col min="4085" max="4086" width="11.140625" customWidth="1"/>
    <col min="4087" max="4087" width="12.42578125" customWidth="1"/>
    <col min="4088" max="4088" width="11.42578125" customWidth="1"/>
    <col min="4089" max="4089" width="13.5703125" customWidth="1"/>
    <col min="4328" max="4328" width="23.140625" customWidth="1"/>
    <col min="4329" max="4329" width="42.85546875" customWidth="1"/>
    <col min="4331" max="4331" width="11.28515625" customWidth="1"/>
    <col min="4332" max="4332" width="12.85546875" customWidth="1"/>
    <col min="4333" max="4333" width="12.140625" customWidth="1"/>
    <col min="4334" max="4334" width="11.7109375" customWidth="1"/>
    <col min="4335" max="4335" width="11.42578125" customWidth="1"/>
    <col min="4336" max="4336" width="12.7109375" customWidth="1"/>
    <col min="4337" max="4337" width="4.140625" customWidth="1"/>
    <col min="4338" max="4338" width="45.28515625" customWidth="1"/>
    <col min="4339" max="4339" width="14.85546875" customWidth="1"/>
    <col min="4340" max="4340" width="12.28515625" customWidth="1"/>
    <col min="4341" max="4342" width="11.140625" customWidth="1"/>
    <col min="4343" max="4343" width="12.42578125" customWidth="1"/>
    <col min="4344" max="4344" width="11.42578125" customWidth="1"/>
    <col min="4345" max="4345" width="13.5703125" customWidth="1"/>
    <col min="4584" max="4584" width="23.140625" customWidth="1"/>
    <col min="4585" max="4585" width="42.85546875" customWidth="1"/>
    <col min="4587" max="4587" width="11.28515625" customWidth="1"/>
    <col min="4588" max="4588" width="12.85546875" customWidth="1"/>
    <col min="4589" max="4589" width="12.140625" customWidth="1"/>
    <col min="4590" max="4590" width="11.7109375" customWidth="1"/>
    <col min="4591" max="4591" width="11.42578125" customWidth="1"/>
    <col min="4592" max="4592" width="12.7109375" customWidth="1"/>
    <col min="4593" max="4593" width="4.140625" customWidth="1"/>
    <col min="4594" max="4594" width="45.28515625" customWidth="1"/>
    <col min="4595" max="4595" width="14.85546875" customWidth="1"/>
    <col min="4596" max="4596" width="12.28515625" customWidth="1"/>
    <col min="4597" max="4598" width="11.140625" customWidth="1"/>
    <col min="4599" max="4599" width="12.42578125" customWidth="1"/>
    <col min="4600" max="4600" width="11.42578125" customWidth="1"/>
    <col min="4601" max="4601" width="13.5703125" customWidth="1"/>
    <col min="4840" max="4840" width="23.140625" customWidth="1"/>
    <col min="4841" max="4841" width="42.85546875" customWidth="1"/>
    <col min="4843" max="4843" width="11.28515625" customWidth="1"/>
    <col min="4844" max="4844" width="12.85546875" customWidth="1"/>
    <col min="4845" max="4845" width="12.140625" customWidth="1"/>
    <col min="4846" max="4846" width="11.7109375" customWidth="1"/>
    <col min="4847" max="4847" width="11.42578125" customWidth="1"/>
    <col min="4848" max="4848" width="12.7109375" customWidth="1"/>
    <col min="4849" max="4849" width="4.140625" customWidth="1"/>
    <col min="4850" max="4850" width="45.28515625" customWidth="1"/>
    <col min="4851" max="4851" width="14.85546875" customWidth="1"/>
    <col min="4852" max="4852" width="12.28515625" customWidth="1"/>
    <col min="4853" max="4854" width="11.140625" customWidth="1"/>
    <col min="4855" max="4855" width="12.42578125" customWidth="1"/>
    <col min="4856" max="4856" width="11.42578125" customWidth="1"/>
    <col min="4857" max="4857" width="13.5703125" customWidth="1"/>
    <col min="5096" max="5096" width="23.140625" customWidth="1"/>
    <col min="5097" max="5097" width="42.85546875" customWidth="1"/>
    <col min="5099" max="5099" width="11.28515625" customWidth="1"/>
    <col min="5100" max="5100" width="12.85546875" customWidth="1"/>
    <col min="5101" max="5101" width="12.140625" customWidth="1"/>
    <col min="5102" max="5102" width="11.7109375" customWidth="1"/>
    <col min="5103" max="5103" width="11.42578125" customWidth="1"/>
    <col min="5104" max="5104" width="12.7109375" customWidth="1"/>
    <col min="5105" max="5105" width="4.140625" customWidth="1"/>
    <col min="5106" max="5106" width="45.28515625" customWidth="1"/>
    <col min="5107" max="5107" width="14.85546875" customWidth="1"/>
    <col min="5108" max="5108" width="12.28515625" customWidth="1"/>
    <col min="5109" max="5110" width="11.140625" customWidth="1"/>
    <col min="5111" max="5111" width="12.42578125" customWidth="1"/>
    <col min="5112" max="5112" width="11.42578125" customWidth="1"/>
    <col min="5113" max="5113" width="13.5703125" customWidth="1"/>
    <col min="5352" max="5352" width="23.140625" customWidth="1"/>
    <col min="5353" max="5353" width="42.85546875" customWidth="1"/>
    <col min="5355" max="5355" width="11.28515625" customWidth="1"/>
    <col min="5356" max="5356" width="12.85546875" customWidth="1"/>
    <col min="5357" max="5357" width="12.140625" customWidth="1"/>
    <col min="5358" max="5358" width="11.7109375" customWidth="1"/>
    <col min="5359" max="5359" width="11.42578125" customWidth="1"/>
    <col min="5360" max="5360" width="12.7109375" customWidth="1"/>
    <col min="5361" max="5361" width="4.140625" customWidth="1"/>
    <col min="5362" max="5362" width="45.28515625" customWidth="1"/>
    <col min="5363" max="5363" width="14.85546875" customWidth="1"/>
    <col min="5364" max="5364" width="12.28515625" customWidth="1"/>
    <col min="5365" max="5366" width="11.140625" customWidth="1"/>
    <col min="5367" max="5367" width="12.42578125" customWidth="1"/>
    <col min="5368" max="5368" width="11.42578125" customWidth="1"/>
    <col min="5369" max="5369" width="13.5703125" customWidth="1"/>
    <col min="5608" max="5608" width="23.140625" customWidth="1"/>
    <col min="5609" max="5609" width="42.85546875" customWidth="1"/>
    <col min="5611" max="5611" width="11.28515625" customWidth="1"/>
    <col min="5612" max="5612" width="12.85546875" customWidth="1"/>
    <col min="5613" max="5613" width="12.140625" customWidth="1"/>
    <col min="5614" max="5614" width="11.7109375" customWidth="1"/>
    <col min="5615" max="5615" width="11.42578125" customWidth="1"/>
    <col min="5616" max="5616" width="12.7109375" customWidth="1"/>
    <col min="5617" max="5617" width="4.140625" customWidth="1"/>
    <col min="5618" max="5618" width="45.28515625" customWidth="1"/>
    <col min="5619" max="5619" width="14.85546875" customWidth="1"/>
    <col min="5620" max="5620" width="12.28515625" customWidth="1"/>
    <col min="5621" max="5622" width="11.140625" customWidth="1"/>
    <col min="5623" max="5623" width="12.42578125" customWidth="1"/>
    <col min="5624" max="5624" width="11.42578125" customWidth="1"/>
    <col min="5625" max="5625" width="13.5703125" customWidth="1"/>
    <col min="5864" max="5864" width="23.140625" customWidth="1"/>
    <col min="5865" max="5865" width="42.85546875" customWidth="1"/>
    <col min="5867" max="5867" width="11.28515625" customWidth="1"/>
    <col min="5868" max="5868" width="12.85546875" customWidth="1"/>
    <col min="5869" max="5869" width="12.140625" customWidth="1"/>
    <col min="5870" max="5870" width="11.7109375" customWidth="1"/>
    <col min="5871" max="5871" width="11.42578125" customWidth="1"/>
    <col min="5872" max="5872" width="12.7109375" customWidth="1"/>
    <col min="5873" max="5873" width="4.140625" customWidth="1"/>
    <col min="5874" max="5874" width="45.28515625" customWidth="1"/>
    <col min="5875" max="5875" width="14.85546875" customWidth="1"/>
    <col min="5876" max="5876" width="12.28515625" customWidth="1"/>
    <col min="5877" max="5878" width="11.140625" customWidth="1"/>
    <col min="5879" max="5879" width="12.42578125" customWidth="1"/>
    <col min="5880" max="5880" width="11.42578125" customWidth="1"/>
    <col min="5881" max="5881" width="13.5703125" customWidth="1"/>
    <col min="6120" max="6120" width="23.140625" customWidth="1"/>
    <col min="6121" max="6121" width="42.85546875" customWidth="1"/>
    <col min="6123" max="6123" width="11.28515625" customWidth="1"/>
    <col min="6124" max="6124" width="12.85546875" customWidth="1"/>
    <col min="6125" max="6125" width="12.140625" customWidth="1"/>
    <col min="6126" max="6126" width="11.7109375" customWidth="1"/>
    <col min="6127" max="6127" width="11.42578125" customWidth="1"/>
    <col min="6128" max="6128" width="12.7109375" customWidth="1"/>
    <col min="6129" max="6129" width="4.140625" customWidth="1"/>
    <col min="6130" max="6130" width="45.28515625" customWidth="1"/>
    <col min="6131" max="6131" width="14.85546875" customWidth="1"/>
    <col min="6132" max="6132" width="12.28515625" customWidth="1"/>
    <col min="6133" max="6134" width="11.140625" customWidth="1"/>
    <col min="6135" max="6135" width="12.42578125" customWidth="1"/>
    <col min="6136" max="6136" width="11.42578125" customWidth="1"/>
    <col min="6137" max="6137" width="13.5703125" customWidth="1"/>
    <col min="6376" max="6376" width="23.140625" customWidth="1"/>
    <col min="6377" max="6377" width="42.85546875" customWidth="1"/>
    <col min="6379" max="6379" width="11.28515625" customWidth="1"/>
    <col min="6380" max="6380" width="12.85546875" customWidth="1"/>
    <col min="6381" max="6381" width="12.140625" customWidth="1"/>
    <col min="6382" max="6382" width="11.7109375" customWidth="1"/>
    <col min="6383" max="6383" width="11.42578125" customWidth="1"/>
    <col min="6384" max="6384" width="12.7109375" customWidth="1"/>
    <col min="6385" max="6385" width="4.140625" customWidth="1"/>
    <col min="6386" max="6386" width="45.28515625" customWidth="1"/>
    <col min="6387" max="6387" width="14.85546875" customWidth="1"/>
    <col min="6388" max="6388" width="12.28515625" customWidth="1"/>
    <col min="6389" max="6390" width="11.140625" customWidth="1"/>
    <col min="6391" max="6391" width="12.42578125" customWidth="1"/>
    <col min="6392" max="6392" width="11.42578125" customWidth="1"/>
    <col min="6393" max="6393" width="13.5703125" customWidth="1"/>
    <col min="6632" max="6632" width="23.140625" customWidth="1"/>
    <col min="6633" max="6633" width="42.85546875" customWidth="1"/>
    <col min="6635" max="6635" width="11.28515625" customWidth="1"/>
    <col min="6636" max="6636" width="12.85546875" customWidth="1"/>
    <col min="6637" max="6637" width="12.140625" customWidth="1"/>
    <col min="6638" max="6638" width="11.7109375" customWidth="1"/>
    <col min="6639" max="6639" width="11.42578125" customWidth="1"/>
    <col min="6640" max="6640" width="12.7109375" customWidth="1"/>
    <col min="6641" max="6641" width="4.140625" customWidth="1"/>
    <col min="6642" max="6642" width="45.28515625" customWidth="1"/>
    <col min="6643" max="6643" width="14.85546875" customWidth="1"/>
    <col min="6644" max="6644" width="12.28515625" customWidth="1"/>
    <col min="6645" max="6646" width="11.140625" customWidth="1"/>
    <col min="6647" max="6647" width="12.42578125" customWidth="1"/>
    <col min="6648" max="6648" width="11.42578125" customWidth="1"/>
    <col min="6649" max="6649" width="13.5703125" customWidth="1"/>
    <col min="6888" max="6888" width="23.140625" customWidth="1"/>
    <col min="6889" max="6889" width="42.85546875" customWidth="1"/>
    <col min="6891" max="6891" width="11.28515625" customWidth="1"/>
    <col min="6892" max="6892" width="12.85546875" customWidth="1"/>
    <col min="6893" max="6893" width="12.140625" customWidth="1"/>
    <col min="6894" max="6894" width="11.7109375" customWidth="1"/>
    <col min="6895" max="6895" width="11.42578125" customWidth="1"/>
    <col min="6896" max="6896" width="12.7109375" customWidth="1"/>
    <col min="6897" max="6897" width="4.140625" customWidth="1"/>
    <col min="6898" max="6898" width="45.28515625" customWidth="1"/>
    <col min="6899" max="6899" width="14.85546875" customWidth="1"/>
    <col min="6900" max="6900" width="12.28515625" customWidth="1"/>
    <col min="6901" max="6902" width="11.140625" customWidth="1"/>
    <col min="6903" max="6903" width="12.42578125" customWidth="1"/>
    <col min="6904" max="6904" width="11.42578125" customWidth="1"/>
    <col min="6905" max="6905" width="13.5703125" customWidth="1"/>
    <col min="7144" max="7144" width="23.140625" customWidth="1"/>
    <col min="7145" max="7145" width="42.85546875" customWidth="1"/>
    <col min="7147" max="7147" width="11.28515625" customWidth="1"/>
    <col min="7148" max="7148" width="12.85546875" customWidth="1"/>
    <col min="7149" max="7149" width="12.140625" customWidth="1"/>
    <col min="7150" max="7150" width="11.7109375" customWidth="1"/>
    <col min="7151" max="7151" width="11.42578125" customWidth="1"/>
    <col min="7152" max="7152" width="12.7109375" customWidth="1"/>
    <col min="7153" max="7153" width="4.140625" customWidth="1"/>
    <col min="7154" max="7154" width="45.28515625" customWidth="1"/>
    <col min="7155" max="7155" width="14.85546875" customWidth="1"/>
    <col min="7156" max="7156" width="12.28515625" customWidth="1"/>
    <col min="7157" max="7158" width="11.140625" customWidth="1"/>
    <col min="7159" max="7159" width="12.42578125" customWidth="1"/>
    <col min="7160" max="7160" width="11.42578125" customWidth="1"/>
    <col min="7161" max="7161" width="13.5703125" customWidth="1"/>
    <col min="7400" max="7400" width="23.140625" customWidth="1"/>
    <col min="7401" max="7401" width="42.85546875" customWidth="1"/>
    <col min="7403" max="7403" width="11.28515625" customWidth="1"/>
    <col min="7404" max="7404" width="12.85546875" customWidth="1"/>
    <col min="7405" max="7405" width="12.140625" customWidth="1"/>
    <col min="7406" max="7406" width="11.7109375" customWidth="1"/>
    <col min="7407" max="7407" width="11.42578125" customWidth="1"/>
    <col min="7408" max="7408" width="12.7109375" customWidth="1"/>
    <col min="7409" max="7409" width="4.140625" customWidth="1"/>
    <col min="7410" max="7410" width="45.28515625" customWidth="1"/>
    <col min="7411" max="7411" width="14.85546875" customWidth="1"/>
    <col min="7412" max="7412" width="12.28515625" customWidth="1"/>
    <col min="7413" max="7414" width="11.140625" customWidth="1"/>
    <col min="7415" max="7415" width="12.42578125" customWidth="1"/>
    <col min="7416" max="7416" width="11.42578125" customWidth="1"/>
    <col min="7417" max="7417" width="13.5703125" customWidth="1"/>
    <col min="7656" max="7656" width="23.140625" customWidth="1"/>
    <col min="7657" max="7657" width="42.85546875" customWidth="1"/>
    <col min="7659" max="7659" width="11.28515625" customWidth="1"/>
    <col min="7660" max="7660" width="12.85546875" customWidth="1"/>
    <col min="7661" max="7661" width="12.140625" customWidth="1"/>
    <col min="7662" max="7662" width="11.7109375" customWidth="1"/>
    <col min="7663" max="7663" width="11.42578125" customWidth="1"/>
    <col min="7664" max="7664" width="12.7109375" customWidth="1"/>
    <col min="7665" max="7665" width="4.140625" customWidth="1"/>
    <col min="7666" max="7666" width="45.28515625" customWidth="1"/>
    <col min="7667" max="7667" width="14.85546875" customWidth="1"/>
    <col min="7668" max="7668" width="12.28515625" customWidth="1"/>
    <col min="7669" max="7670" width="11.140625" customWidth="1"/>
    <col min="7671" max="7671" width="12.42578125" customWidth="1"/>
    <col min="7672" max="7672" width="11.42578125" customWidth="1"/>
    <col min="7673" max="7673" width="13.5703125" customWidth="1"/>
    <col min="7912" max="7912" width="23.140625" customWidth="1"/>
    <col min="7913" max="7913" width="42.85546875" customWidth="1"/>
    <col min="7915" max="7915" width="11.28515625" customWidth="1"/>
    <col min="7916" max="7916" width="12.85546875" customWidth="1"/>
    <col min="7917" max="7917" width="12.140625" customWidth="1"/>
    <col min="7918" max="7918" width="11.7109375" customWidth="1"/>
    <col min="7919" max="7919" width="11.42578125" customWidth="1"/>
    <col min="7920" max="7920" width="12.7109375" customWidth="1"/>
    <col min="7921" max="7921" width="4.140625" customWidth="1"/>
    <col min="7922" max="7922" width="45.28515625" customWidth="1"/>
    <col min="7923" max="7923" width="14.85546875" customWidth="1"/>
    <col min="7924" max="7924" width="12.28515625" customWidth="1"/>
    <col min="7925" max="7926" width="11.140625" customWidth="1"/>
    <col min="7927" max="7927" width="12.42578125" customWidth="1"/>
    <col min="7928" max="7928" width="11.42578125" customWidth="1"/>
    <col min="7929" max="7929" width="13.5703125" customWidth="1"/>
    <col min="8168" max="8168" width="23.140625" customWidth="1"/>
    <col min="8169" max="8169" width="42.85546875" customWidth="1"/>
    <col min="8171" max="8171" width="11.28515625" customWidth="1"/>
    <col min="8172" max="8172" width="12.85546875" customWidth="1"/>
    <col min="8173" max="8173" width="12.140625" customWidth="1"/>
    <col min="8174" max="8174" width="11.7109375" customWidth="1"/>
    <col min="8175" max="8175" width="11.42578125" customWidth="1"/>
    <col min="8176" max="8176" width="12.7109375" customWidth="1"/>
    <col min="8177" max="8177" width="4.140625" customWidth="1"/>
    <col min="8178" max="8178" width="45.28515625" customWidth="1"/>
    <col min="8179" max="8179" width="14.85546875" customWidth="1"/>
    <col min="8180" max="8180" width="12.28515625" customWidth="1"/>
    <col min="8181" max="8182" width="11.140625" customWidth="1"/>
    <col min="8183" max="8183" width="12.42578125" customWidth="1"/>
    <col min="8184" max="8184" width="11.42578125" customWidth="1"/>
    <col min="8185" max="8185" width="13.5703125" customWidth="1"/>
    <col min="8424" max="8424" width="23.140625" customWidth="1"/>
    <col min="8425" max="8425" width="42.85546875" customWidth="1"/>
    <col min="8427" max="8427" width="11.28515625" customWidth="1"/>
    <col min="8428" max="8428" width="12.85546875" customWidth="1"/>
    <col min="8429" max="8429" width="12.140625" customWidth="1"/>
    <col min="8430" max="8430" width="11.7109375" customWidth="1"/>
    <col min="8431" max="8431" width="11.42578125" customWidth="1"/>
    <col min="8432" max="8432" width="12.7109375" customWidth="1"/>
    <col min="8433" max="8433" width="4.140625" customWidth="1"/>
    <col min="8434" max="8434" width="45.28515625" customWidth="1"/>
    <col min="8435" max="8435" width="14.85546875" customWidth="1"/>
    <col min="8436" max="8436" width="12.28515625" customWidth="1"/>
    <col min="8437" max="8438" width="11.140625" customWidth="1"/>
    <col min="8439" max="8439" width="12.42578125" customWidth="1"/>
    <col min="8440" max="8440" width="11.42578125" customWidth="1"/>
    <col min="8441" max="8441" width="13.5703125" customWidth="1"/>
    <col min="8680" max="8680" width="23.140625" customWidth="1"/>
    <col min="8681" max="8681" width="42.85546875" customWidth="1"/>
    <col min="8683" max="8683" width="11.28515625" customWidth="1"/>
    <col min="8684" max="8684" width="12.85546875" customWidth="1"/>
    <col min="8685" max="8685" width="12.140625" customWidth="1"/>
    <col min="8686" max="8686" width="11.7109375" customWidth="1"/>
    <col min="8687" max="8687" width="11.42578125" customWidth="1"/>
    <col min="8688" max="8688" width="12.7109375" customWidth="1"/>
    <col min="8689" max="8689" width="4.140625" customWidth="1"/>
    <col min="8690" max="8690" width="45.28515625" customWidth="1"/>
    <col min="8691" max="8691" width="14.85546875" customWidth="1"/>
    <col min="8692" max="8692" width="12.28515625" customWidth="1"/>
    <col min="8693" max="8694" width="11.140625" customWidth="1"/>
    <col min="8695" max="8695" width="12.42578125" customWidth="1"/>
    <col min="8696" max="8696" width="11.42578125" customWidth="1"/>
    <col min="8697" max="8697" width="13.5703125" customWidth="1"/>
    <col min="8936" max="8936" width="23.140625" customWidth="1"/>
    <col min="8937" max="8937" width="42.85546875" customWidth="1"/>
    <col min="8939" max="8939" width="11.28515625" customWidth="1"/>
    <col min="8940" max="8940" width="12.85546875" customWidth="1"/>
    <col min="8941" max="8941" width="12.140625" customWidth="1"/>
    <col min="8942" max="8942" width="11.7109375" customWidth="1"/>
    <col min="8943" max="8943" width="11.42578125" customWidth="1"/>
    <col min="8944" max="8944" width="12.7109375" customWidth="1"/>
    <col min="8945" max="8945" width="4.140625" customWidth="1"/>
    <col min="8946" max="8946" width="45.28515625" customWidth="1"/>
    <col min="8947" max="8947" width="14.85546875" customWidth="1"/>
    <col min="8948" max="8948" width="12.28515625" customWidth="1"/>
    <col min="8949" max="8950" width="11.140625" customWidth="1"/>
    <col min="8951" max="8951" width="12.42578125" customWidth="1"/>
    <col min="8952" max="8952" width="11.42578125" customWidth="1"/>
    <col min="8953" max="8953" width="13.5703125" customWidth="1"/>
    <col min="9192" max="9192" width="23.140625" customWidth="1"/>
    <col min="9193" max="9193" width="42.85546875" customWidth="1"/>
    <col min="9195" max="9195" width="11.28515625" customWidth="1"/>
    <col min="9196" max="9196" width="12.85546875" customWidth="1"/>
    <col min="9197" max="9197" width="12.140625" customWidth="1"/>
    <col min="9198" max="9198" width="11.7109375" customWidth="1"/>
    <col min="9199" max="9199" width="11.42578125" customWidth="1"/>
    <col min="9200" max="9200" width="12.7109375" customWidth="1"/>
    <col min="9201" max="9201" width="4.140625" customWidth="1"/>
    <col min="9202" max="9202" width="45.28515625" customWidth="1"/>
    <col min="9203" max="9203" width="14.85546875" customWidth="1"/>
    <col min="9204" max="9204" width="12.28515625" customWidth="1"/>
    <col min="9205" max="9206" width="11.140625" customWidth="1"/>
    <col min="9207" max="9207" width="12.42578125" customWidth="1"/>
    <col min="9208" max="9208" width="11.42578125" customWidth="1"/>
    <col min="9209" max="9209" width="13.5703125" customWidth="1"/>
    <col min="9448" max="9448" width="23.140625" customWidth="1"/>
    <col min="9449" max="9449" width="42.85546875" customWidth="1"/>
    <col min="9451" max="9451" width="11.28515625" customWidth="1"/>
    <col min="9452" max="9452" width="12.85546875" customWidth="1"/>
    <col min="9453" max="9453" width="12.140625" customWidth="1"/>
    <col min="9454" max="9454" width="11.7109375" customWidth="1"/>
    <col min="9455" max="9455" width="11.42578125" customWidth="1"/>
    <col min="9456" max="9456" width="12.7109375" customWidth="1"/>
    <col min="9457" max="9457" width="4.140625" customWidth="1"/>
    <col min="9458" max="9458" width="45.28515625" customWidth="1"/>
    <col min="9459" max="9459" width="14.85546875" customWidth="1"/>
    <col min="9460" max="9460" width="12.28515625" customWidth="1"/>
    <col min="9461" max="9462" width="11.140625" customWidth="1"/>
    <col min="9463" max="9463" width="12.42578125" customWidth="1"/>
    <col min="9464" max="9464" width="11.42578125" customWidth="1"/>
    <col min="9465" max="9465" width="13.5703125" customWidth="1"/>
    <col min="9704" max="9704" width="23.140625" customWidth="1"/>
    <col min="9705" max="9705" width="42.85546875" customWidth="1"/>
    <col min="9707" max="9707" width="11.28515625" customWidth="1"/>
    <col min="9708" max="9708" width="12.85546875" customWidth="1"/>
    <col min="9709" max="9709" width="12.140625" customWidth="1"/>
    <col min="9710" max="9710" width="11.7109375" customWidth="1"/>
    <col min="9711" max="9711" width="11.42578125" customWidth="1"/>
    <col min="9712" max="9712" width="12.7109375" customWidth="1"/>
    <col min="9713" max="9713" width="4.140625" customWidth="1"/>
    <col min="9714" max="9714" width="45.28515625" customWidth="1"/>
    <col min="9715" max="9715" width="14.85546875" customWidth="1"/>
    <col min="9716" max="9716" width="12.28515625" customWidth="1"/>
    <col min="9717" max="9718" width="11.140625" customWidth="1"/>
    <col min="9719" max="9719" width="12.42578125" customWidth="1"/>
    <col min="9720" max="9720" width="11.42578125" customWidth="1"/>
    <col min="9721" max="9721" width="13.5703125" customWidth="1"/>
    <col min="9960" max="9960" width="23.140625" customWidth="1"/>
    <col min="9961" max="9961" width="42.85546875" customWidth="1"/>
    <col min="9963" max="9963" width="11.28515625" customWidth="1"/>
    <col min="9964" max="9964" width="12.85546875" customWidth="1"/>
    <col min="9965" max="9965" width="12.140625" customWidth="1"/>
    <col min="9966" max="9966" width="11.7109375" customWidth="1"/>
    <col min="9967" max="9967" width="11.42578125" customWidth="1"/>
    <col min="9968" max="9968" width="12.7109375" customWidth="1"/>
    <col min="9969" max="9969" width="4.140625" customWidth="1"/>
    <col min="9970" max="9970" width="45.28515625" customWidth="1"/>
    <col min="9971" max="9971" width="14.85546875" customWidth="1"/>
    <col min="9972" max="9972" width="12.28515625" customWidth="1"/>
    <col min="9973" max="9974" width="11.140625" customWidth="1"/>
    <col min="9975" max="9975" width="12.42578125" customWidth="1"/>
    <col min="9976" max="9976" width="11.42578125" customWidth="1"/>
    <col min="9977" max="9977" width="13.5703125" customWidth="1"/>
    <col min="10216" max="10216" width="23.140625" customWidth="1"/>
    <col min="10217" max="10217" width="42.85546875" customWidth="1"/>
    <col min="10219" max="10219" width="11.28515625" customWidth="1"/>
    <col min="10220" max="10220" width="12.85546875" customWidth="1"/>
    <col min="10221" max="10221" width="12.140625" customWidth="1"/>
    <col min="10222" max="10222" width="11.7109375" customWidth="1"/>
    <col min="10223" max="10223" width="11.42578125" customWidth="1"/>
    <col min="10224" max="10224" width="12.7109375" customWidth="1"/>
    <col min="10225" max="10225" width="4.140625" customWidth="1"/>
    <col min="10226" max="10226" width="45.28515625" customWidth="1"/>
    <col min="10227" max="10227" width="14.85546875" customWidth="1"/>
    <col min="10228" max="10228" width="12.28515625" customWidth="1"/>
    <col min="10229" max="10230" width="11.140625" customWidth="1"/>
    <col min="10231" max="10231" width="12.42578125" customWidth="1"/>
    <col min="10232" max="10232" width="11.42578125" customWidth="1"/>
    <col min="10233" max="10233" width="13.5703125" customWidth="1"/>
    <col min="10472" max="10472" width="23.140625" customWidth="1"/>
    <col min="10473" max="10473" width="42.85546875" customWidth="1"/>
    <col min="10475" max="10475" width="11.28515625" customWidth="1"/>
    <col min="10476" max="10476" width="12.85546875" customWidth="1"/>
    <col min="10477" max="10477" width="12.140625" customWidth="1"/>
    <col min="10478" max="10478" width="11.7109375" customWidth="1"/>
    <col min="10479" max="10479" width="11.42578125" customWidth="1"/>
    <col min="10480" max="10480" width="12.7109375" customWidth="1"/>
    <col min="10481" max="10481" width="4.140625" customWidth="1"/>
    <col min="10482" max="10482" width="45.28515625" customWidth="1"/>
    <col min="10483" max="10483" width="14.85546875" customWidth="1"/>
    <col min="10484" max="10484" width="12.28515625" customWidth="1"/>
    <col min="10485" max="10486" width="11.140625" customWidth="1"/>
    <col min="10487" max="10487" width="12.42578125" customWidth="1"/>
    <col min="10488" max="10488" width="11.42578125" customWidth="1"/>
    <col min="10489" max="10489" width="13.5703125" customWidth="1"/>
    <col min="10728" max="10728" width="23.140625" customWidth="1"/>
    <col min="10729" max="10729" width="42.85546875" customWidth="1"/>
    <col min="10731" max="10731" width="11.28515625" customWidth="1"/>
    <col min="10732" max="10732" width="12.85546875" customWidth="1"/>
    <col min="10733" max="10733" width="12.140625" customWidth="1"/>
    <col min="10734" max="10734" width="11.7109375" customWidth="1"/>
    <col min="10735" max="10735" width="11.42578125" customWidth="1"/>
    <col min="10736" max="10736" width="12.7109375" customWidth="1"/>
    <col min="10737" max="10737" width="4.140625" customWidth="1"/>
    <col min="10738" max="10738" width="45.28515625" customWidth="1"/>
    <col min="10739" max="10739" width="14.85546875" customWidth="1"/>
    <col min="10740" max="10740" width="12.28515625" customWidth="1"/>
    <col min="10741" max="10742" width="11.140625" customWidth="1"/>
    <col min="10743" max="10743" width="12.42578125" customWidth="1"/>
    <col min="10744" max="10744" width="11.42578125" customWidth="1"/>
    <col min="10745" max="10745" width="13.5703125" customWidth="1"/>
    <col min="10984" max="10984" width="23.140625" customWidth="1"/>
    <col min="10985" max="10985" width="42.85546875" customWidth="1"/>
    <col min="10987" max="10987" width="11.28515625" customWidth="1"/>
    <col min="10988" max="10988" width="12.85546875" customWidth="1"/>
    <col min="10989" max="10989" width="12.140625" customWidth="1"/>
    <col min="10990" max="10990" width="11.7109375" customWidth="1"/>
    <col min="10991" max="10991" width="11.42578125" customWidth="1"/>
    <col min="10992" max="10992" width="12.7109375" customWidth="1"/>
    <col min="10993" max="10993" width="4.140625" customWidth="1"/>
    <col min="10994" max="10994" width="45.28515625" customWidth="1"/>
    <col min="10995" max="10995" width="14.85546875" customWidth="1"/>
    <col min="10996" max="10996" width="12.28515625" customWidth="1"/>
    <col min="10997" max="10998" width="11.140625" customWidth="1"/>
    <col min="10999" max="10999" width="12.42578125" customWidth="1"/>
    <col min="11000" max="11000" width="11.42578125" customWidth="1"/>
    <col min="11001" max="11001" width="13.5703125" customWidth="1"/>
    <col min="11240" max="11240" width="23.140625" customWidth="1"/>
    <col min="11241" max="11241" width="42.85546875" customWidth="1"/>
    <col min="11243" max="11243" width="11.28515625" customWidth="1"/>
    <col min="11244" max="11244" width="12.85546875" customWidth="1"/>
    <col min="11245" max="11245" width="12.140625" customWidth="1"/>
    <col min="11246" max="11246" width="11.7109375" customWidth="1"/>
    <col min="11247" max="11247" width="11.42578125" customWidth="1"/>
    <col min="11248" max="11248" width="12.7109375" customWidth="1"/>
    <col min="11249" max="11249" width="4.140625" customWidth="1"/>
    <col min="11250" max="11250" width="45.28515625" customWidth="1"/>
    <col min="11251" max="11251" width="14.85546875" customWidth="1"/>
    <col min="11252" max="11252" width="12.28515625" customWidth="1"/>
    <col min="11253" max="11254" width="11.140625" customWidth="1"/>
    <col min="11255" max="11255" width="12.42578125" customWidth="1"/>
    <col min="11256" max="11256" width="11.42578125" customWidth="1"/>
    <col min="11257" max="11257" width="13.5703125" customWidth="1"/>
    <col min="11496" max="11496" width="23.140625" customWidth="1"/>
    <col min="11497" max="11497" width="42.85546875" customWidth="1"/>
    <col min="11499" max="11499" width="11.28515625" customWidth="1"/>
    <col min="11500" max="11500" width="12.85546875" customWidth="1"/>
    <col min="11501" max="11501" width="12.140625" customWidth="1"/>
    <col min="11502" max="11502" width="11.7109375" customWidth="1"/>
    <col min="11503" max="11503" width="11.42578125" customWidth="1"/>
    <col min="11504" max="11504" width="12.7109375" customWidth="1"/>
    <col min="11505" max="11505" width="4.140625" customWidth="1"/>
    <col min="11506" max="11506" width="45.28515625" customWidth="1"/>
    <col min="11507" max="11507" width="14.85546875" customWidth="1"/>
    <col min="11508" max="11508" width="12.28515625" customWidth="1"/>
    <col min="11509" max="11510" width="11.140625" customWidth="1"/>
    <col min="11511" max="11511" width="12.42578125" customWidth="1"/>
    <col min="11512" max="11512" width="11.42578125" customWidth="1"/>
    <col min="11513" max="11513" width="13.5703125" customWidth="1"/>
    <col min="11752" max="11752" width="23.140625" customWidth="1"/>
    <col min="11753" max="11753" width="42.85546875" customWidth="1"/>
    <col min="11755" max="11755" width="11.28515625" customWidth="1"/>
    <col min="11756" max="11756" width="12.85546875" customWidth="1"/>
    <col min="11757" max="11757" width="12.140625" customWidth="1"/>
    <col min="11758" max="11758" width="11.7109375" customWidth="1"/>
    <col min="11759" max="11759" width="11.42578125" customWidth="1"/>
    <col min="11760" max="11760" width="12.7109375" customWidth="1"/>
    <col min="11761" max="11761" width="4.140625" customWidth="1"/>
    <col min="11762" max="11762" width="45.28515625" customWidth="1"/>
    <col min="11763" max="11763" width="14.85546875" customWidth="1"/>
    <col min="11764" max="11764" width="12.28515625" customWidth="1"/>
    <col min="11765" max="11766" width="11.140625" customWidth="1"/>
    <col min="11767" max="11767" width="12.42578125" customWidth="1"/>
    <col min="11768" max="11768" width="11.42578125" customWidth="1"/>
    <col min="11769" max="11769" width="13.5703125" customWidth="1"/>
    <col min="12008" max="12008" width="23.140625" customWidth="1"/>
    <col min="12009" max="12009" width="42.85546875" customWidth="1"/>
    <col min="12011" max="12011" width="11.28515625" customWidth="1"/>
    <col min="12012" max="12012" width="12.85546875" customWidth="1"/>
    <col min="12013" max="12013" width="12.140625" customWidth="1"/>
    <col min="12014" max="12014" width="11.7109375" customWidth="1"/>
    <col min="12015" max="12015" width="11.42578125" customWidth="1"/>
    <col min="12016" max="12016" width="12.7109375" customWidth="1"/>
    <col min="12017" max="12017" width="4.140625" customWidth="1"/>
    <col min="12018" max="12018" width="45.28515625" customWidth="1"/>
    <col min="12019" max="12019" width="14.85546875" customWidth="1"/>
    <col min="12020" max="12020" width="12.28515625" customWidth="1"/>
    <col min="12021" max="12022" width="11.140625" customWidth="1"/>
    <col min="12023" max="12023" width="12.42578125" customWidth="1"/>
    <col min="12024" max="12024" width="11.42578125" customWidth="1"/>
    <col min="12025" max="12025" width="13.5703125" customWidth="1"/>
    <col min="12264" max="12264" width="23.140625" customWidth="1"/>
    <col min="12265" max="12265" width="42.85546875" customWidth="1"/>
    <col min="12267" max="12267" width="11.28515625" customWidth="1"/>
    <col min="12268" max="12268" width="12.85546875" customWidth="1"/>
    <col min="12269" max="12269" width="12.140625" customWidth="1"/>
    <col min="12270" max="12270" width="11.7109375" customWidth="1"/>
    <col min="12271" max="12271" width="11.42578125" customWidth="1"/>
    <col min="12272" max="12272" width="12.7109375" customWidth="1"/>
    <col min="12273" max="12273" width="4.140625" customWidth="1"/>
    <col min="12274" max="12274" width="45.28515625" customWidth="1"/>
    <col min="12275" max="12275" width="14.85546875" customWidth="1"/>
    <col min="12276" max="12276" width="12.28515625" customWidth="1"/>
    <col min="12277" max="12278" width="11.140625" customWidth="1"/>
    <col min="12279" max="12279" width="12.42578125" customWidth="1"/>
    <col min="12280" max="12280" width="11.42578125" customWidth="1"/>
    <col min="12281" max="12281" width="13.5703125" customWidth="1"/>
    <col min="12520" max="12520" width="23.140625" customWidth="1"/>
    <col min="12521" max="12521" width="42.85546875" customWidth="1"/>
    <col min="12523" max="12523" width="11.28515625" customWidth="1"/>
    <col min="12524" max="12524" width="12.85546875" customWidth="1"/>
    <col min="12525" max="12525" width="12.140625" customWidth="1"/>
    <col min="12526" max="12526" width="11.7109375" customWidth="1"/>
    <col min="12527" max="12527" width="11.42578125" customWidth="1"/>
    <col min="12528" max="12528" width="12.7109375" customWidth="1"/>
    <col min="12529" max="12529" width="4.140625" customWidth="1"/>
    <col min="12530" max="12530" width="45.28515625" customWidth="1"/>
    <col min="12531" max="12531" width="14.85546875" customWidth="1"/>
    <col min="12532" max="12532" width="12.28515625" customWidth="1"/>
    <col min="12533" max="12534" width="11.140625" customWidth="1"/>
    <col min="12535" max="12535" width="12.42578125" customWidth="1"/>
    <col min="12536" max="12536" width="11.42578125" customWidth="1"/>
    <col min="12537" max="12537" width="13.5703125" customWidth="1"/>
    <col min="12776" max="12776" width="23.140625" customWidth="1"/>
    <col min="12777" max="12777" width="42.85546875" customWidth="1"/>
    <col min="12779" max="12779" width="11.28515625" customWidth="1"/>
    <col min="12780" max="12780" width="12.85546875" customWidth="1"/>
    <col min="12781" max="12781" width="12.140625" customWidth="1"/>
    <col min="12782" max="12782" width="11.7109375" customWidth="1"/>
    <col min="12783" max="12783" width="11.42578125" customWidth="1"/>
    <col min="12784" max="12784" width="12.7109375" customWidth="1"/>
    <col min="12785" max="12785" width="4.140625" customWidth="1"/>
    <col min="12786" max="12786" width="45.28515625" customWidth="1"/>
    <col min="12787" max="12787" width="14.85546875" customWidth="1"/>
    <col min="12788" max="12788" width="12.28515625" customWidth="1"/>
    <col min="12789" max="12790" width="11.140625" customWidth="1"/>
    <col min="12791" max="12791" width="12.42578125" customWidth="1"/>
    <col min="12792" max="12792" width="11.42578125" customWidth="1"/>
    <col min="12793" max="12793" width="13.5703125" customWidth="1"/>
    <col min="13032" max="13032" width="23.140625" customWidth="1"/>
    <col min="13033" max="13033" width="42.85546875" customWidth="1"/>
    <col min="13035" max="13035" width="11.28515625" customWidth="1"/>
    <col min="13036" max="13036" width="12.85546875" customWidth="1"/>
    <col min="13037" max="13037" width="12.140625" customWidth="1"/>
    <col min="13038" max="13038" width="11.7109375" customWidth="1"/>
    <col min="13039" max="13039" width="11.42578125" customWidth="1"/>
    <col min="13040" max="13040" width="12.7109375" customWidth="1"/>
    <col min="13041" max="13041" width="4.140625" customWidth="1"/>
    <col min="13042" max="13042" width="45.28515625" customWidth="1"/>
    <col min="13043" max="13043" width="14.85546875" customWidth="1"/>
    <col min="13044" max="13044" width="12.28515625" customWidth="1"/>
    <col min="13045" max="13046" width="11.140625" customWidth="1"/>
    <col min="13047" max="13047" width="12.42578125" customWidth="1"/>
    <col min="13048" max="13048" width="11.42578125" customWidth="1"/>
    <col min="13049" max="13049" width="13.5703125" customWidth="1"/>
    <col min="13288" max="13288" width="23.140625" customWidth="1"/>
    <col min="13289" max="13289" width="42.85546875" customWidth="1"/>
    <col min="13291" max="13291" width="11.28515625" customWidth="1"/>
    <col min="13292" max="13292" width="12.85546875" customWidth="1"/>
    <col min="13293" max="13293" width="12.140625" customWidth="1"/>
    <col min="13294" max="13294" width="11.7109375" customWidth="1"/>
    <col min="13295" max="13295" width="11.42578125" customWidth="1"/>
    <col min="13296" max="13296" width="12.7109375" customWidth="1"/>
    <col min="13297" max="13297" width="4.140625" customWidth="1"/>
    <col min="13298" max="13298" width="45.28515625" customWidth="1"/>
    <col min="13299" max="13299" width="14.85546875" customWidth="1"/>
    <col min="13300" max="13300" width="12.28515625" customWidth="1"/>
    <col min="13301" max="13302" width="11.140625" customWidth="1"/>
    <col min="13303" max="13303" width="12.42578125" customWidth="1"/>
    <col min="13304" max="13304" width="11.42578125" customWidth="1"/>
    <col min="13305" max="13305" width="13.5703125" customWidth="1"/>
    <col min="13544" max="13544" width="23.140625" customWidth="1"/>
    <col min="13545" max="13545" width="42.85546875" customWidth="1"/>
    <col min="13547" max="13547" width="11.28515625" customWidth="1"/>
    <col min="13548" max="13548" width="12.85546875" customWidth="1"/>
    <col min="13549" max="13549" width="12.140625" customWidth="1"/>
    <col min="13550" max="13550" width="11.7109375" customWidth="1"/>
    <col min="13551" max="13551" width="11.42578125" customWidth="1"/>
    <col min="13552" max="13552" width="12.7109375" customWidth="1"/>
    <col min="13553" max="13553" width="4.140625" customWidth="1"/>
    <col min="13554" max="13554" width="45.28515625" customWidth="1"/>
    <col min="13555" max="13555" width="14.85546875" customWidth="1"/>
    <col min="13556" max="13556" width="12.28515625" customWidth="1"/>
    <col min="13557" max="13558" width="11.140625" customWidth="1"/>
    <col min="13559" max="13559" width="12.42578125" customWidth="1"/>
    <col min="13560" max="13560" width="11.42578125" customWidth="1"/>
    <col min="13561" max="13561" width="13.5703125" customWidth="1"/>
    <col min="13800" max="13800" width="23.140625" customWidth="1"/>
    <col min="13801" max="13801" width="42.85546875" customWidth="1"/>
    <col min="13803" max="13803" width="11.28515625" customWidth="1"/>
    <col min="13804" max="13804" width="12.85546875" customWidth="1"/>
    <col min="13805" max="13805" width="12.140625" customWidth="1"/>
    <col min="13806" max="13806" width="11.7109375" customWidth="1"/>
    <col min="13807" max="13807" width="11.42578125" customWidth="1"/>
    <col min="13808" max="13808" width="12.7109375" customWidth="1"/>
    <col min="13809" max="13809" width="4.140625" customWidth="1"/>
    <col min="13810" max="13810" width="45.28515625" customWidth="1"/>
    <col min="13811" max="13811" width="14.85546875" customWidth="1"/>
    <col min="13812" max="13812" width="12.28515625" customWidth="1"/>
    <col min="13813" max="13814" width="11.140625" customWidth="1"/>
    <col min="13815" max="13815" width="12.42578125" customWidth="1"/>
    <col min="13816" max="13816" width="11.42578125" customWidth="1"/>
    <col min="13817" max="13817" width="13.5703125" customWidth="1"/>
    <col min="14056" max="14056" width="23.140625" customWidth="1"/>
    <col min="14057" max="14057" width="42.85546875" customWidth="1"/>
    <col min="14059" max="14059" width="11.28515625" customWidth="1"/>
    <col min="14060" max="14060" width="12.85546875" customWidth="1"/>
    <col min="14061" max="14061" width="12.140625" customWidth="1"/>
    <col min="14062" max="14062" width="11.7109375" customWidth="1"/>
    <col min="14063" max="14063" width="11.42578125" customWidth="1"/>
    <col min="14064" max="14064" width="12.7109375" customWidth="1"/>
    <col min="14065" max="14065" width="4.140625" customWidth="1"/>
    <col min="14066" max="14066" width="45.28515625" customWidth="1"/>
    <col min="14067" max="14067" width="14.85546875" customWidth="1"/>
    <col min="14068" max="14068" width="12.28515625" customWidth="1"/>
    <col min="14069" max="14070" width="11.140625" customWidth="1"/>
    <col min="14071" max="14071" width="12.42578125" customWidth="1"/>
    <col min="14072" max="14072" width="11.42578125" customWidth="1"/>
    <col min="14073" max="14073" width="13.5703125" customWidth="1"/>
    <col min="14312" max="14312" width="23.140625" customWidth="1"/>
    <col min="14313" max="14313" width="42.85546875" customWidth="1"/>
    <col min="14315" max="14315" width="11.28515625" customWidth="1"/>
    <col min="14316" max="14316" width="12.85546875" customWidth="1"/>
    <col min="14317" max="14317" width="12.140625" customWidth="1"/>
    <col min="14318" max="14318" width="11.7109375" customWidth="1"/>
    <col min="14319" max="14319" width="11.42578125" customWidth="1"/>
    <col min="14320" max="14320" width="12.7109375" customWidth="1"/>
    <col min="14321" max="14321" width="4.140625" customWidth="1"/>
    <col min="14322" max="14322" width="45.28515625" customWidth="1"/>
    <col min="14323" max="14323" width="14.85546875" customWidth="1"/>
    <col min="14324" max="14324" width="12.28515625" customWidth="1"/>
    <col min="14325" max="14326" width="11.140625" customWidth="1"/>
    <col min="14327" max="14327" width="12.42578125" customWidth="1"/>
    <col min="14328" max="14328" width="11.42578125" customWidth="1"/>
    <col min="14329" max="14329" width="13.5703125" customWidth="1"/>
    <col min="14568" max="14568" width="23.140625" customWidth="1"/>
    <col min="14569" max="14569" width="42.85546875" customWidth="1"/>
    <col min="14571" max="14571" width="11.28515625" customWidth="1"/>
    <col min="14572" max="14572" width="12.85546875" customWidth="1"/>
    <col min="14573" max="14573" width="12.140625" customWidth="1"/>
    <col min="14574" max="14574" width="11.7109375" customWidth="1"/>
    <col min="14575" max="14575" width="11.42578125" customWidth="1"/>
    <col min="14576" max="14576" width="12.7109375" customWidth="1"/>
    <col min="14577" max="14577" width="4.140625" customWidth="1"/>
    <col min="14578" max="14578" width="45.28515625" customWidth="1"/>
    <col min="14579" max="14579" width="14.85546875" customWidth="1"/>
    <col min="14580" max="14580" width="12.28515625" customWidth="1"/>
    <col min="14581" max="14582" width="11.140625" customWidth="1"/>
    <col min="14583" max="14583" width="12.42578125" customWidth="1"/>
    <col min="14584" max="14584" width="11.42578125" customWidth="1"/>
    <col min="14585" max="14585" width="13.5703125" customWidth="1"/>
    <col min="14824" max="14824" width="23.140625" customWidth="1"/>
    <col min="14825" max="14825" width="42.85546875" customWidth="1"/>
    <col min="14827" max="14827" width="11.28515625" customWidth="1"/>
    <col min="14828" max="14828" width="12.85546875" customWidth="1"/>
    <col min="14829" max="14829" width="12.140625" customWidth="1"/>
    <col min="14830" max="14830" width="11.7109375" customWidth="1"/>
    <col min="14831" max="14831" width="11.42578125" customWidth="1"/>
    <col min="14832" max="14832" width="12.7109375" customWidth="1"/>
    <col min="14833" max="14833" width="4.140625" customWidth="1"/>
    <col min="14834" max="14834" width="45.28515625" customWidth="1"/>
    <col min="14835" max="14835" width="14.85546875" customWidth="1"/>
    <col min="14836" max="14836" width="12.28515625" customWidth="1"/>
    <col min="14837" max="14838" width="11.140625" customWidth="1"/>
    <col min="14839" max="14839" width="12.42578125" customWidth="1"/>
    <col min="14840" max="14840" width="11.42578125" customWidth="1"/>
    <col min="14841" max="14841" width="13.5703125" customWidth="1"/>
    <col min="15080" max="15080" width="23.140625" customWidth="1"/>
    <col min="15081" max="15081" width="42.85546875" customWidth="1"/>
    <col min="15083" max="15083" width="11.28515625" customWidth="1"/>
    <col min="15084" max="15084" width="12.85546875" customWidth="1"/>
    <col min="15085" max="15085" width="12.140625" customWidth="1"/>
    <col min="15086" max="15086" width="11.7109375" customWidth="1"/>
    <col min="15087" max="15087" width="11.42578125" customWidth="1"/>
    <col min="15088" max="15088" width="12.7109375" customWidth="1"/>
    <col min="15089" max="15089" width="4.140625" customWidth="1"/>
    <col min="15090" max="15090" width="45.28515625" customWidth="1"/>
    <col min="15091" max="15091" width="14.85546875" customWidth="1"/>
    <col min="15092" max="15092" width="12.28515625" customWidth="1"/>
    <col min="15093" max="15094" width="11.140625" customWidth="1"/>
    <col min="15095" max="15095" width="12.42578125" customWidth="1"/>
    <col min="15096" max="15096" width="11.42578125" customWidth="1"/>
    <col min="15097" max="15097" width="13.5703125" customWidth="1"/>
    <col min="15336" max="15336" width="23.140625" customWidth="1"/>
    <col min="15337" max="15337" width="42.85546875" customWidth="1"/>
    <col min="15339" max="15339" width="11.28515625" customWidth="1"/>
    <col min="15340" max="15340" width="12.85546875" customWidth="1"/>
    <col min="15341" max="15341" width="12.140625" customWidth="1"/>
    <col min="15342" max="15342" width="11.7109375" customWidth="1"/>
    <col min="15343" max="15343" width="11.42578125" customWidth="1"/>
    <col min="15344" max="15344" width="12.7109375" customWidth="1"/>
    <col min="15345" max="15345" width="4.140625" customWidth="1"/>
    <col min="15346" max="15346" width="45.28515625" customWidth="1"/>
    <col min="15347" max="15347" width="14.85546875" customWidth="1"/>
    <col min="15348" max="15348" width="12.28515625" customWidth="1"/>
    <col min="15349" max="15350" width="11.140625" customWidth="1"/>
    <col min="15351" max="15351" width="12.42578125" customWidth="1"/>
    <col min="15352" max="15352" width="11.42578125" customWidth="1"/>
    <col min="15353" max="15353" width="13.5703125" customWidth="1"/>
    <col min="15592" max="15592" width="23.140625" customWidth="1"/>
    <col min="15593" max="15593" width="42.85546875" customWidth="1"/>
    <col min="15595" max="15595" width="11.28515625" customWidth="1"/>
    <col min="15596" max="15596" width="12.85546875" customWidth="1"/>
    <col min="15597" max="15597" width="12.140625" customWidth="1"/>
    <col min="15598" max="15598" width="11.7109375" customWidth="1"/>
    <col min="15599" max="15599" width="11.42578125" customWidth="1"/>
    <col min="15600" max="15600" width="12.7109375" customWidth="1"/>
    <col min="15601" max="15601" width="4.140625" customWidth="1"/>
    <col min="15602" max="15602" width="45.28515625" customWidth="1"/>
    <col min="15603" max="15603" width="14.85546875" customWidth="1"/>
    <col min="15604" max="15604" width="12.28515625" customWidth="1"/>
    <col min="15605" max="15606" width="11.140625" customWidth="1"/>
    <col min="15607" max="15607" width="12.42578125" customWidth="1"/>
    <col min="15608" max="15608" width="11.42578125" customWidth="1"/>
    <col min="15609" max="15609" width="13.5703125" customWidth="1"/>
    <col min="15848" max="15848" width="23.140625" customWidth="1"/>
    <col min="15849" max="15849" width="42.85546875" customWidth="1"/>
    <col min="15851" max="15851" width="11.28515625" customWidth="1"/>
    <col min="15852" max="15852" width="12.85546875" customWidth="1"/>
    <col min="15853" max="15853" width="12.140625" customWidth="1"/>
    <col min="15854" max="15854" width="11.7109375" customWidth="1"/>
    <col min="15855" max="15855" width="11.42578125" customWidth="1"/>
    <col min="15856" max="15856" width="12.7109375" customWidth="1"/>
    <col min="15857" max="15857" width="4.140625" customWidth="1"/>
    <col min="15858" max="15858" width="45.28515625" customWidth="1"/>
    <col min="15859" max="15859" width="14.85546875" customWidth="1"/>
    <col min="15860" max="15860" width="12.28515625" customWidth="1"/>
    <col min="15861" max="15862" width="11.140625" customWidth="1"/>
    <col min="15863" max="15863" width="12.42578125" customWidth="1"/>
    <col min="15864" max="15864" width="11.42578125" customWidth="1"/>
    <col min="15865" max="15865" width="13.5703125" customWidth="1"/>
    <col min="16104" max="16104" width="23.140625" customWidth="1"/>
    <col min="16105" max="16105" width="42.85546875" customWidth="1"/>
    <col min="16107" max="16107" width="11.28515625" customWidth="1"/>
    <col min="16108" max="16108" width="12.85546875" customWidth="1"/>
    <col min="16109" max="16109" width="12.140625" customWidth="1"/>
    <col min="16110" max="16110" width="11.7109375" customWidth="1"/>
    <col min="16111" max="16111" width="11.42578125" customWidth="1"/>
    <col min="16112" max="16112" width="12.7109375" customWidth="1"/>
    <col min="16113" max="16113" width="4.140625" customWidth="1"/>
    <col min="16114" max="16114" width="45.28515625" customWidth="1"/>
    <col min="16115" max="16115" width="14.85546875" customWidth="1"/>
    <col min="16116" max="16116" width="12.28515625" customWidth="1"/>
    <col min="16117" max="16118" width="11.140625" customWidth="1"/>
    <col min="16119" max="16119" width="12.42578125" customWidth="1"/>
    <col min="16120" max="16120" width="11.42578125" customWidth="1"/>
    <col min="16121" max="16121" width="13.5703125" customWidth="1"/>
  </cols>
  <sheetData>
    <row r="2" spans="1:9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</row>
    <row r="3" spans="1:9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</row>
    <row r="4" spans="1:9" ht="18.75" x14ac:dyDescent="0.3">
      <c r="A4" s="2" t="s">
        <v>140</v>
      </c>
      <c r="B4" s="2"/>
      <c r="C4" s="2"/>
      <c r="D4" s="2"/>
      <c r="E4" s="2"/>
      <c r="F4" s="2"/>
      <c r="G4" s="3"/>
      <c r="H4" s="3"/>
      <c r="I4" s="4"/>
    </row>
    <row r="5" spans="1:9" ht="18.75" x14ac:dyDescent="0.3">
      <c r="A5" s="2" t="s">
        <v>187</v>
      </c>
      <c r="B5" s="2"/>
      <c r="C5" s="2"/>
      <c r="D5" s="2"/>
      <c r="E5" s="2"/>
      <c r="F5" s="2"/>
      <c r="G5" s="3"/>
      <c r="H5" s="3"/>
      <c r="I5" s="4"/>
    </row>
    <row r="6" spans="1:9" ht="18.75" x14ac:dyDescent="0.3">
      <c r="A6" s="2" t="s">
        <v>185</v>
      </c>
      <c r="B6" s="2"/>
      <c r="C6" s="2"/>
      <c r="D6" s="2"/>
      <c r="E6" s="2"/>
      <c r="F6" s="2"/>
      <c r="G6" s="3"/>
      <c r="H6" s="3"/>
      <c r="I6" s="4"/>
    </row>
    <row r="7" spans="1:9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</row>
    <row r="8" spans="1:9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</row>
    <row r="9" spans="1:9" x14ac:dyDescent="0.25">
      <c r="A9" s="7" t="s">
        <v>5</v>
      </c>
      <c r="B9" s="8"/>
      <c r="C9" s="9"/>
      <c r="D9" s="9"/>
      <c r="E9" s="9"/>
      <c r="F9" s="9"/>
      <c r="G9" s="9"/>
      <c r="H9" s="10"/>
      <c r="I9" s="4"/>
    </row>
    <row r="10" spans="1:9" x14ac:dyDescent="0.25">
      <c r="A10" s="11" t="s">
        <v>6</v>
      </c>
      <c r="B10" s="12">
        <f>B12</f>
        <v>4344.2</v>
      </c>
      <c r="C10" s="13"/>
      <c r="D10" s="13"/>
      <c r="E10" s="13"/>
      <c r="F10" s="13"/>
      <c r="G10" s="13"/>
      <c r="H10" s="14"/>
      <c r="I10" s="4"/>
    </row>
    <row r="11" spans="1:9" x14ac:dyDescent="0.25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</row>
    <row r="12" spans="1:9" x14ac:dyDescent="0.25">
      <c r="A12" s="19" t="s">
        <v>19</v>
      </c>
      <c r="B12" s="12">
        <v>4344.2</v>
      </c>
      <c r="C12" s="13"/>
      <c r="D12" s="13"/>
      <c r="E12" s="13"/>
      <c r="F12" s="13"/>
      <c r="G12" s="13"/>
      <c r="H12" s="14"/>
      <c r="I12" s="4"/>
    </row>
    <row r="13" spans="1:9" ht="15.7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</row>
    <row r="14" spans="1:9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</row>
    <row r="15" spans="1:9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</row>
    <row r="16" spans="1:9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</row>
    <row r="17" spans="1:9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</row>
    <row r="18" spans="1:9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</row>
    <row r="19" spans="1:9" ht="16.5" customHeight="1" x14ac:dyDescent="0.25">
      <c r="A19" s="40" t="s">
        <v>38</v>
      </c>
      <c r="B19" s="31" t="s">
        <v>39</v>
      </c>
      <c r="C19" s="41">
        <f>D19*4344.2</f>
        <v>13640.788</v>
      </c>
      <c r="D19" s="42">
        <v>3.14</v>
      </c>
      <c r="E19" s="41">
        <f>F19*4344.2</f>
        <v>13640.788</v>
      </c>
      <c r="F19" s="42">
        <v>3.14</v>
      </c>
      <c r="G19" s="43">
        <f>C19-E19</f>
        <v>0</v>
      </c>
      <c r="H19" s="42">
        <f>D19-F19</f>
        <v>0</v>
      </c>
      <c r="I19" s="44"/>
    </row>
    <row r="20" spans="1:9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</row>
    <row r="21" spans="1:9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</row>
    <row r="22" spans="1:9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</row>
    <row r="23" spans="1:9" ht="16.5" customHeight="1" x14ac:dyDescent="0.25">
      <c r="A23" s="24" t="s">
        <v>49</v>
      </c>
      <c r="B23" s="31" t="s">
        <v>175</v>
      </c>
      <c r="C23" s="32"/>
      <c r="D23" s="33"/>
      <c r="E23" s="32"/>
      <c r="F23" s="33"/>
      <c r="G23" s="34"/>
      <c r="H23" s="33"/>
      <c r="I23" s="35"/>
    </row>
    <row r="24" spans="1:9" ht="16.5" customHeight="1" x14ac:dyDescent="0.25">
      <c r="A24" s="24" t="s">
        <v>50</v>
      </c>
      <c r="B24" s="31" t="s">
        <v>116</v>
      </c>
      <c r="C24" s="32"/>
      <c r="D24" s="33"/>
      <c r="E24" s="32"/>
      <c r="F24" s="33"/>
      <c r="G24" s="34"/>
      <c r="H24" s="33"/>
      <c r="I24" s="35"/>
    </row>
    <row r="25" spans="1:9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</row>
    <row r="26" spans="1:9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</row>
    <row r="27" spans="1:9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</row>
    <row r="28" spans="1:9" x14ac:dyDescent="0.25">
      <c r="A28" s="24"/>
      <c r="B28" s="31"/>
      <c r="C28" s="32"/>
      <c r="D28" s="33"/>
      <c r="E28" s="32"/>
      <c r="F28" s="33"/>
      <c r="G28" s="34"/>
      <c r="H28" s="33"/>
      <c r="I28" s="35"/>
    </row>
    <row r="29" spans="1:9" x14ac:dyDescent="0.25">
      <c r="A29" s="45" t="s">
        <v>57</v>
      </c>
      <c r="B29" s="46" t="s">
        <v>39</v>
      </c>
      <c r="C29" s="41">
        <f>D29*4344.2</f>
        <v>14248.975999999999</v>
      </c>
      <c r="D29" s="47">
        <v>3.28</v>
      </c>
      <c r="E29" s="41">
        <f>F29*4344.2</f>
        <v>14248.975999999999</v>
      </c>
      <c r="F29" s="68">
        <v>3.28</v>
      </c>
      <c r="G29" s="43">
        <f>C29-E29</f>
        <v>0</v>
      </c>
      <c r="H29" s="47">
        <f>D29-F29</f>
        <v>0</v>
      </c>
      <c r="I29" s="35"/>
    </row>
    <row r="30" spans="1:9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</row>
    <row r="31" spans="1:9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</row>
    <row r="32" spans="1:9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</row>
    <row r="33" spans="1:9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</row>
    <row r="34" spans="1:9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</row>
    <row r="35" spans="1:9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</row>
    <row r="36" spans="1:9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</row>
    <row r="37" spans="1:9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</row>
    <row r="38" spans="1:9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</row>
    <row r="39" spans="1:9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</row>
    <row r="40" spans="1:9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</row>
    <row r="41" spans="1:9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</row>
    <row r="42" spans="1:9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</row>
    <row r="43" spans="1:9" x14ac:dyDescent="0.25">
      <c r="A43" s="27"/>
      <c r="B43" s="37"/>
      <c r="C43" s="38"/>
      <c r="D43" s="28"/>
      <c r="E43" s="38"/>
      <c r="F43" s="28"/>
      <c r="G43" s="39"/>
      <c r="H43" s="28"/>
      <c r="I43" s="35"/>
    </row>
    <row r="44" spans="1:9" x14ac:dyDescent="0.25">
      <c r="A44" s="45" t="s">
        <v>79</v>
      </c>
      <c r="B44" s="49" t="s">
        <v>80</v>
      </c>
      <c r="C44" s="41">
        <f>D44*4344.2</f>
        <v>5821.2280000000001</v>
      </c>
      <c r="D44" s="47">
        <v>1.34</v>
      </c>
      <c r="E44" s="41">
        <f>F44*4344.2</f>
        <v>5821.2280000000001</v>
      </c>
      <c r="F44" s="42">
        <v>1.34</v>
      </c>
      <c r="G44" s="43">
        <f>C44-E44</f>
        <v>0</v>
      </c>
      <c r="H44" s="47">
        <f>D44-F44</f>
        <v>0</v>
      </c>
      <c r="I44" s="35"/>
    </row>
    <row r="45" spans="1:9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</row>
    <row r="46" spans="1:9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</row>
    <row r="47" spans="1:9" x14ac:dyDescent="0.25">
      <c r="A47" s="40"/>
      <c r="B47" s="31"/>
      <c r="C47" s="50"/>
      <c r="D47" s="51"/>
      <c r="E47" s="50"/>
      <c r="F47" s="51"/>
      <c r="G47" s="52"/>
      <c r="H47" s="51"/>
      <c r="I47" s="35"/>
    </row>
    <row r="48" spans="1:9" x14ac:dyDescent="0.25">
      <c r="A48" s="45" t="s">
        <v>84</v>
      </c>
      <c r="B48" s="49" t="s">
        <v>85</v>
      </c>
      <c r="C48" s="41">
        <f>D48*4344.2</f>
        <v>4083.5479999999998</v>
      </c>
      <c r="D48" s="47">
        <v>0.94</v>
      </c>
      <c r="E48" s="41">
        <f>F48*4344.2</f>
        <v>4083.5479999999998</v>
      </c>
      <c r="F48" s="68">
        <v>0.94</v>
      </c>
      <c r="G48" s="43">
        <f>C48-E48</f>
        <v>0</v>
      </c>
      <c r="H48" s="47">
        <f>D48-F48</f>
        <v>0</v>
      </c>
      <c r="I48" s="35"/>
    </row>
    <row r="49" spans="1:9" x14ac:dyDescent="0.25">
      <c r="A49" s="40" t="s">
        <v>86</v>
      </c>
      <c r="B49" s="31"/>
      <c r="C49" s="50"/>
      <c r="D49" s="51"/>
      <c r="E49" s="50"/>
      <c r="F49" s="51"/>
      <c r="G49" s="52"/>
      <c r="H49" s="51"/>
      <c r="I49" s="35"/>
    </row>
    <row r="50" spans="1:9" x14ac:dyDescent="0.25">
      <c r="A50" s="53" t="s">
        <v>87</v>
      </c>
      <c r="B50" s="54"/>
      <c r="C50" s="55"/>
      <c r="D50" s="56"/>
      <c r="E50" s="55"/>
      <c r="F50" s="56"/>
      <c r="G50" s="57"/>
      <c r="H50" s="56"/>
      <c r="I50" s="44"/>
    </row>
    <row r="51" spans="1:9" x14ac:dyDescent="0.25">
      <c r="A51" s="40" t="s">
        <v>88</v>
      </c>
      <c r="B51" s="31" t="s">
        <v>89</v>
      </c>
      <c r="C51" s="41">
        <f>D51*4344.2</f>
        <v>18680.059999999998</v>
      </c>
      <c r="D51" s="42">
        <v>4.3</v>
      </c>
      <c r="E51" s="41">
        <f>F51*4344.2</f>
        <v>18680.059999999998</v>
      </c>
      <c r="F51" s="42">
        <v>4.3</v>
      </c>
      <c r="G51" s="43">
        <f>C51-E51</f>
        <v>0</v>
      </c>
      <c r="H51" s="47">
        <f>D51-F51</f>
        <v>0</v>
      </c>
      <c r="I51" s="35"/>
    </row>
    <row r="52" spans="1:9" x14ac:dyDescent="0.25">
      <c r="A52" s="40" t="s">
        <v>90</v>
      </c>
      <c r="B52" s="31" t="s">
        <v>91</v>
      </c>
      <c r="C52" s="58"/>
      <c r="D52" s="42"/>
      <c r="E52" s="58"/>
      <c r="F52" s="42"/>
      <c r="G52" s="59"/>
      <c r="H52" s="42"/>
      <c r="I52" s="35"/>
    </row>
    <row r="53" spans="1:9" x14ac:dyDescent="0.25">
      <c r="A53" s="40" t="s">
        <v>92</v>
      </c>
      <c r="B53" s="31" t="s">
        <v>121</v>
      </c>
      <c r="C53" s="60"/>
      <c r="D53" s="61"/>
      <c r="E53" s="60"/>
      <c r="F53" s="61"/>
      <c r="G53" s="62"/>
      <c r="H53" s="61"/>
      <c r="I53" s="35"/>
    </row>
    <row r="54" spans="1:9" x14ac:dyDescent="0.25">
      <c r="A54" s="24" t="s">
        <v>49</v>
      </c>
      <c r="B54" s="31" t="s">
        <v>120</v>
      </c>
      <c r="C54" s="60"/>
      <c r="D54" s="61"/>
      <c r="E54" s="60"/>
      <c r="F54" s="61"/>
      <c r="G54" s="62"/>
      <c r="H54" s="61"/>
      <c r="I54" s="35"/>
    </row>
    <row r="55" spans="1:9" x14ac:dyDescent="0.25">
      <c r="A55" s="24" t="s">
        <v>50</v>
      </c>
      <c r="B55" s="31" t="s">
        <v>93</v>
      </c>
      <c r="C55" s="60"/>
      <c r="D55" s="61"/>
      <c r="E55" s="60"/>
      <c r="F55" s="61"/>
      <c r="G55" s="62"/>
      <c r="H55" s="61"/>
      <c r="I55" s="35"/>
    </row>
    <row r="56" spans="1:9" x14ac:dyDescent="0.25">
      <c r="A56" s="24" t="s">
        <v>51</v>
      </c>
      <c r="B56" s="31" t="s">
        <v>94</v>
      </c>
      <c r="C56" s="60"/>
      <c r="D56" s="61"/>
      <c r="E56" s="60"/>
      <c r="F56" s="61"/>
      <c r="G56" s="62"/>
      <c r="H56" s="61"/>
      <c r="I56" s="35"/>
    </row>
    <row r="57" spans="1:9" x14ac:dyDescent="0.25">
      <c r="A57" s="24" t="s">
        <v>53</v>
      </c>
      <c r="B57" s="31" t="s">
        <v>95</v>
      </c>
      <c r="C57" s="60"/>
      <c r="D57" s="61"/>
      <c r="E57" s="60"/>
      <c r="F57" s="61"/>
      <c r="G57" s="62"/>
      <c r="H57" s="61"/>
      <c r="I57" s="44"/>
    </row>
    <row r="58" spans="1:9" x14ac:dyDescent="0.25">
      <c r="A58" s="24" t="s">
        <v>55</v>
      </c>
      <c r="B58" s="31" t="s">
        <v>96</v>
      </c>
      <c r="C58" s="60"/>
      <c r="D58" s="61"/>
      <c r="E58" s="60"/>
      <c r="F58" s="61"/>
      <c r="G58" s="62"/>
      <c r="H58" s="61"/>
      <c r="I58" s="44"/>
    </row>
    <row r="59" spans="1:9" x14ac:dyDescent="0.25">
      <c r="A59" s="24"/>
      <c r="B59" s="31" t="s">
        <v>97</v>
      </c>
      <c r="C59" s="60"/>
      <c r="D59" s="61"/>
      <c r="E59" s="60"/>
      <c r="F59" s="61"/>
      <c r="G59" s="62"/>
      <c r="H59" s="61"/>
      <c r="I59" s="44"/>
    </row>
    <row r="60" spans="1:9" x14ac:dyDescent="0.25">
      <c r="A60" s="24"/>
      <c r="B60" s="31" t="s">
        <v>98</v>
      </c>
      <c r="C60" s="60"/>
      <c r="D60" s="61"/>
      <c r="E60" s="60"/>
      <c r="F60" s="61"/>
      <c r="G60" s="62"/>
      <c r="H60" s="61"/>
      <c r="I60" s="44"/>
    </row>
    <row r="61" spans="1:9" x14ac:dyDescent="0.25">
      <c r="A61" s="24"/>
      <c r="B61" s="31" t="s">
        <v>99</v>
      </c>
      <c r="C61" s="32"/>
      <c r="D61" s="33"/>
      <c r="E61" s="32"/>
      <c r="F61" s="33"/>
      <c r="G61" s="34"/>
      <c r="H61" s="33"/>
      <c r="I61" s="44"/>
    </row>
    <row r="62" spans="1:9" x14ac:dyDescent="0.25">
      <c r="A62" s="45" t="s">
        <v>100</v>
      </c>
      <c r="B62" s="49" t="s">
        <v>101</v>
      </c>
      <c r="C62" s="41">
        <f>D62*4344.2</f>
        <v>20417.740000000002</v>
      </c>
      <c r="D62" s="47">
        <v>4.7</v>
      </c>
      <c r="E62" s="41">
        <f>F62*4344.2</f>
        <v>20417.740000000002</v>
      </c>
      <c r="F62" s="68">
        <v>4.7</v>
      </c>
      <c r="G62" s="43">
        <f>C62-E62</f>
        <v>0</v>
      </c>
      <c r="H62" s="47">
        <f>D62-F62</f>
        <v>0</v>
      </c>
      <c r="I62" s="35"/>
    </row>
    <row r="63" spans="1:9" x14ac:dyDescent="0.25">
      <c r="A63" s="40" t="s">
        <v>102</v>
      </c>
      <c r="B63" s="31" t="s">
        <v>103</v>
      </c>
      <c r="C63" s="50"/>
      <c r="D63" s="51"/>
      <c r="E63" s="50"/>
      <c r="F63" s="51"/>
      <c r="G63" s="52"/>
      <c r="H63" s="51"/>
      <c r="I63" s="44"/>
    </row>
    <row r="64" spans="1:9" x14ac:dyDescent="0.25">
      <c r="A64" s="24" t="s">
        <v>3</v>
      </c>
      <c r="B64" s="31" t="s">
        <v>104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105</v>
      </c>
      <c r="B66" s="49" t="s">
        <v>155</v>
      </c>
      <c r="C66" s="64"/>
      <c r="D66" s="152"/>
      <c r="E66" s="64"/>
      <c r="F66" s="65"/>
      <c r="G66" s="66"/>
      <c r="H66" s="65"/>
      <c r="I66" s="44"/>
    </row>
    <row r="67" spans="1:9" x14ac:dyDescent="0.25">
      <c r="A67" s="83" t="s">
        <v>102</v>
      </c>
      <c r="B67" s="31" t="s">
        <v>156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3" t="s">
        <v>157</v>
      </c>
      <c r="B68" s="31" t="s">
        <v>158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159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160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161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162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163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164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165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166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167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176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107</v>
      </c>
      <c r="B80" s="49" t="s">
        <v>108</v>
      </c>
      <c r="C80" s="64"/>
      <c r="D80" s="152"/>
      <c r="E80" s="64"/>
      <c r="F80" s="65"/>
      <c r="G80" s="66"/>
      <c r="H80" s="65"/>
      <c r="I80" s="35"/>
    </row>
    <row r="81" spans="1:9" x14ac:dyDescent="0.25">
      <c r="A81" s="24" t="s">
        <v>102</v>
      </c>
      <c r="B81" s="31" t="s">
        <v>168</v>
      </c>
      <c r="C81" s="32"/>
      <c r="D81" s="35"/>
      <c r="E81" s="32"/>
      <c r="F81" s="33"/>
      <c r="G81" s="34"/>
      <c r="H81" s="33"/>
      <c r="I81" s="35"/>
    </row>
    <row r="82" spans="1:9" x14ac:dyDescent="0.25">
      <c r="A82" s="24" t="s">
        <v>169</v>
      </c>
      <c r="B82" s="31" t="s">
        <v>170</v>
      </c>
      <c r="C82" s="32"/>
      <c r="D82" s="35"/>
      <c r="E82" s="32"/>
      <c r="F82" s="33"/>
      <c r="G82" s="34"/>
      <c r="H82" s="33"/>
      <c r="I82" s="35"/>
    </row>
    <row r="83" spans="1:9" x14ac:dyDescent="0.25">
      <c r="A83" s="24"/>
      <c r="B83" s="31" t="s">
        <v>171</v>
      </c>
      <c r="C83" s="32"/>
      <c r="D83" s="35"/>
      <c r="E83" s="32"/>
      <c r="F83" s="33"/>
      <c r="G83" s="34"/>
      <c r="H83" s="33"/>
      <c r="I83" s="35"/>
    </row>
    <row r="84" spans="1:9" x14ac:dyDescent="0.25">
      <c r="A84" s="24"/>
      <c r="B84" s="31" t="s">
        <v>172</v>
      </c>
      <c r="C84" s="32"/>
      <c r="D84" s="35"/>
      <c r="E84" s="32"/>
      <c r="F84" s="33"/>
      <c r="G84" s="34"/>
      <c r="H84" s="33"/>
      <c r="I84" s="35"/>
    </row>
    <row r="85" spans="1:9" x14ac:dyDescent="0.25">
      <c r="A85" s="24"/>
      <c r="B85" s="31" t="s">
        <v>173</v>
      </c>
      <c r="C85" s="32"/>
      <c r="D85" s="35"/>
      <c r="E85" s="32"/>
      <c r="F85" s="33"/>
      <c r="G85" s="34"/>
      <c r="H85" s="33"/>
      <c r="I85" s="35"/>
    </row>
    <row r="86" spans="1:9" x14ac:dyDescent="0.25">
      <c r="A86" s="24"/>
      <c r="B86" s="31" t="s">
        <v>174</v>
      </c>
      <c r="C86" s="32"/>
      <c r="D86" s="35"/>
      <c r="E86" s="32"/>
      <c r="F86" s="33"/>
      <c r="G86" s="34"/>
      <c r="H86" s="33"/>
      <c r="I86" s="35"/>
    </row>
    <row r="87" spans="1:9" x14ac:dyDescent="0.25">
      <c r="A87" s="24"/>
      <c r="B87" s="31" t="s">
        <v>177</v>
      </c>
      <c r="C87" s="32"/>
      <c r="D87" s="35"/>
      <c r="E87" s="32"/>
      <c r="F87" s="33"/>
      <c r="G87" s="34"/>
      <c r="H87" s="33"/>
      <c r="I87" s="35"/>
    </row>
    <row r="88" spans="1:9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9" x14ac:dyDescent="0.25">
      <c r="A89" s="45" t="s">
        <v>123</v>
      </c>
      <c r="B89" s="49" t="s">
        <v>125</v>
      </c>
      <c r="C89" s="41">
        <f>D89*4344.2</f>
        <v>130.32599999999999</v>
      </c>
      <c r="D89" s="68">
        <v>0.03</v>
      </c>
      <c r="E89" s="41">
        <v>0</v>
      </c>
      <c r="F89" s="42">
        <v>0</v>
      </c>
      <c r="G89" s="43">
        <f>C89-E89</f>
        <v>130.32599999999999</v>
      </c>
      <c r="H89" s="47">
        <f>D89-F89</f>
        <v>0.03</v>
      </c>
      <c r="I89" s="35"/>
    </row>
    <row r="90" spans="1:9" x14ac:dyDescent="0.25">
      <c r="A90" s="40" t="s">
        <v>124</v>
      </c>
      <c r="B90" s="31" t="s">
        <v>126</v>
      </c>
      <c r="C90" s="32"/>
      <c r="D90" s="33"/>
      <c r="E90" s="32"/>
      <c r="F90" s="51"/>
      <c r="G90" s="34"/>
      <c r="H90" s="33"/>
      <c r="I90" s="35"/>
    </row>
    <row r="91" spans="1:9" x14ac:dyDescent="0.25">
      <c r="A91" s="70" t="s">
        <v>127</v>
      </c>
      <c r="B91" s="110" t="s">
        <v>114</v>
      </c>
      <c r="C91" s="41">
        <f>D91*4344.2</f>
        <v>6342.5319999999992</v>
      </c>
      <c r="D91" s="68">
        <v>1.46</v>
      </c>
      <c r="E91" s="41">
        <f>F91*4344.2</f>
        <v>6342.5319999999992</v>
      </c>
      <c r="F91" s="68">
        <v>1.46</v>
      </c>
      <c r="G91" s="43">
        <f>C91-E91</f>
        <v>0</v>
      </c>
      <c r="H91" s="47">
        <f>D91-F91</f>
        <v>0</v>
      </c>
      <c r="I91" s="35"/>
    </row>
    <row r="92" spans="1:9" x14ac:dyDescent="0.25">
      <c r="A92" s="40" t="s">
        <v>122</v>
      </c>
      <c r="B92" s="109"/>
      <c r="C92" s="32"/>
      <c r="D92" s="33"/>
      <c r="E92" s="32"/>
      <c r="F92" s="33"/>
      <c r="G92" s="34"/>
      <c r="H92" s="33"/>
      <c r="I92" s="35"/>
    </row>
    <row r="93" spans="1:9" x14ac:dyDescent="0.25">
      <c r="A93" s="45" t="s">
        <v>110</v>
      </c>
      <c r="B93" s="49" t="s">
        <v>117</v>
      </c>
      <c r="C93" s="41">
        <f>D93*4344.2</f>
        <v>8210.5379999999986</v>
      </c>
      <c r="D93" s="68">
        <v>1.89</v>
      </c>
      <c r="E93" s="41">
        <f>F93*4344.2</f>
        <v>8210.5379999999986</v>
      </c>
      <c r="F93" s="68">
        <v>1.89</v>
      </c>
      <c r="G93" s="43">
        <f>C93-E93</f>
        <v>0</v>
      </c>
      <c r="H93" s="47">
        <f>D93-F93</f>
        <v>0</v>
      </c>
      <c r="I93" s="35"/>
    </row>
    <row r="94" spans="1:9" x14ac:dyDescent="0.25">
      <c r="A94" s="40" t="s">
        <v>111</v>
      </c>
      <c r="B94" s="31"/>
      <c r="C94" s="50"/>
      <c r="D94" s="69"/>
      <c r="E94" s="50"/>
      <c r="F94" s="51"/>
      <c r="G94" s="52"/>
      <c r="H94" s="51"/>
      <c r="I94" s="35"/>
    </row>
    <row r="95" spans="1:9" x14ac:dyDescent="0.25">
      <c r="A95" s="70" t="s">
        <v>112</v>
      </c>
      <c r="B95" s="49" t="s">
        <v>106</v>
      </c>
      <c r="C95" s="41">
        <f>D95*4344.2</f>
        <v>2693.404</v>
      </c>
      <c r="D95" s="47">
        <v>0.62</v>
      </c>
      <c r="E95" s="41">
        <f>F95*4344.2</f>
        <v>2693.404</v>
      </c>
      <c r="F95" s="68">
        <v>0.62</v>
      </c>
      <c r="G95" s="43">
        <f>C95-E95</f>
        <v>0</v>
      </c>
      <c r="H95" s="47">
        <f>D95-F95</f>
        <v>0</v>
      </c>
      <c r="I95" s="35"/>
    </row>
    <row r="96" spans="1:9" x14ac:dyDescent="0.25">
      <c r="A96" s="40" t="s">
        <v>113</v>
      </c>
      <c r="B96" s="31" t="s">
        <v>3</v>
      </c>
      <c r="C96" s="50"/>
      <c r="D96" s="51"/>
      <c r="E96" s="50"/>
      <c r="F96" s="51"/>
      <c r="G96" s="52"/>
      <c r="H96" s="51"/>
      <c r="I96" s="44"/>
    </row>
    <row r="97" spans="1:9" x14ac:dyDescent="0.25">
      <c r="A97" s="45" t="s">
        <v>141</v>
      </c>
      <c r="B97" s="49" t="s">
        <v>85</v>
      </c>
      <c r="C97" s="41">
        <f>D97*4344.2</f>
        <v>4995.829999999999</v>
      </c>
      <c r="D97" s="78">
        <v>1.1499999999999999</v>
      </c>
      <c r="E97" s="41">
        <f>F97*4344.2</f>
        <v>4995.829999999999</v>
      </c>
      <c r="F97" s="68">
        <v>1.1499999999999999</v>
      </c>
      <c r="G97" s="43">
        <f>C97-E97</f>
        <v>0</v>
      </c>
      <c r="H97" s="47">
        <f>D97-F97</f>
        <v>0</v>
      </c>
      <c r="I97" s="35"/>
    </row>
    <row r="98" spans="1:9" x14ac:dyDescent="0.25">
      <c r="A98" s="53"/>
      <c r="B98" s="54"/>
      <c r="C98" s="50"/>
      <c r="D98" s="111"/>
      <c r="E98" s="55"/>
      <c r="F98" s="51"/>
      <c r="G98" s="52"/>
      <c r="H98" s="51"/>
      <c r="I98" s="44"/>
    </row>
    <row r="99" spans="1:9" x14ac:dyDescent="0.25">
      <c r="A99" s="45" t="s">
        <v>128</v>
      </c>
      <c r="B99" s="49" t="s">
        <v>85</v>
      </c>
      <c r="C99" s="41">
        <f>D99*4344.2</f>
        <v>7428.5819999999994</v>
      </c>
      <c r="D99" s="78">
        <v>1.71</v>
      </c>
      <c r="E99" s="41">
        <f>F99*4344.2</f>
        <v>7428.5819999999994</v>
      </c>
      <c r="F99" s="68">
        <v>1.71</v>
      </c>
      <c r="G99" s="43">
        <f>C99-E99</f>
        <v>0</v>
      </c>
      <c r="H99" s="47">
        <f>D99-F99</f>
        <v>0</v>
      </c>
      <c r="I99" s="35"/>
    </row>
    <row r="100" spans="1:9" x14ac:dyDescent="0.25">
      <c r="A100" s="40" t="s">
        <v>142</v>
      </c>
      <c r="B100" s="31"/>
      <c r="C100" s="50"/>
      <c r="D100" s="111"/>
      <c r="E100" s="50"/>
      <c r="F100" s="51"/>
      <c r="G100" s="52"/>
      <c r="H100" s="51"/>
      <c r="I100" s="44"/>
    </row>
    <row r="101" spans="1:9" x14ac:dyDescent="0.25">
      <c r="A101" s="53" t="s">
        <v>143</v>
      </c>
      <c r="B101" s="54"/>
      <c r="C101" s="55"/>
      <c r="D101" s="112"/>
      <c r="E101" s="55"/>
      <c r="F101" s="56"/>
      <c r="G101" s="57"/>
      <c r="H101" s="56"/>
      <c r="I101" s="44"/>
    </row>
    <row r="102" spans="1:9" x14ac:dyDescent="0.25">
      <c r="A102" s="45" t="s">
        <v>144</v>
      </c>
      <c r="B102" s="49" t="s">
        <v>85</v>
      </c>
      <c r="C102" s="41">
        <f>D102*4344.2</f>
        <v>3996.6640000000002</v>
      </c>
      <c r="D102" s="111">
        <v>0.92</v>
      </c>
      <c r="E102" s="41">
        <f>F102*4344.2</f>
        <v>3996.6640000000002</v>
      </c>
      <c r="F102" s="68">
        <v>0.92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53" t="s">
        <v>145</v>
      </c>
      <c r="B103" s="54"/>
      <c r="C103" s="50"/>
      <c r="D103" s="111"/>
      <c r="E103" s="50"/>
      <c r="F103" s="75"/>
      <c r="G103" s="52"/>
      <c r="H103" s="51"/>
      <c r="I103" s="44"/>
    </row>
    <row r="104" spans="1:9" x14ac:dyDescent="0.25">
      <c r="A104" s="158" t="s">
        <v>188</v>
      </c>
      <c r="B104" s="159" t="s">
        <v>85</v>
      </c>
      <c r="C104" s="41">
        <f>D104*4344.2</f>
        <v>3996.6640000000002</v>
      </c>
      <c r="D104" s="160">
        <v>0.92</v>
      </c>
      <c r="E104" s="41">
        <f>F104*4344.2</f>
        <v>0</v>
      </c>
      <c r="F104" s="51">
        <v>0</v>
      </c>
      <c r="G104" s="43">
        <f>C104-E104</f>
        <v>3996.6640000000002</v>
      </c>
      <c r="H104" s="47">
        <f>D104-F104</f>
        <v>0.92</v>
      </c>
      <c r="I104" s="44"/>
    </row>
    <row r="105" spans="1:9" x14ac:dyDescent="0.25">
      <c r="A105" s="158" t="s">
        <v>189</v>
      </c>
      <c r="B105" s="159"/>
      <c r="C105" s="55"/>
      <c r="D105" s="75"/>
      <c r="E105" s="55"/>
      <c r="F105" s="51"/>
      <c r="G105" s="57"/>
      <c r="H105" s="56"/>
      <c r="I105" s="44"/>
    </row>
    <row r="106" spans="1:9" x14ac:dyDescent="0.25">
      <c r="A106" s="45" t="s">
        <v>190</v>
      </c>
      <c r="B106" s="49"/>
      <c r="C106" s="41">
        <f>D106*4344.2</f>
        <v>11077.71</v>
      </c>
      <c r="D106" s="68">
        <v>2.5499999999999998</v>
      </c>
      <c r="E106" s="41">
        <f>F106*4344.2</f>
        <v>11077.71</v>
      </c>
      <c r="F106" s="68">
        <v>2.5499999999999998</v>
      </c>
      <c r="G106" s="43">
        <f>C106-E106</f>
        <v>0</v>
      </c>
      <c r="H106" s="47">
        <f>D106-F106</f>
        <v>0</v>
      </c>
      <c r="I106" s="44"/>
    </row>
    <row r="107" spans="1:9" x14ac:dyDescent="0.25">
      <c r="A107" s="40" t="s">
        <v>147</v>
      </c>
      <c r="B107" s="31"/>
      <c r="C107" s="79"/>
      <c r="D107" s="84"/>
      <c r="E107" s="50"/>
      <c r="F107" s="51"/>
      <c r="G107" s="52"/>
      <c r="H107" s="51"/>
      <c r="I107" s="44"/>
    </row>
    <row r="108" spans="1:9" x14ac:dyDescent="0.25">
      <c r="A108" s="72" t="s">
        <v>178</v>
      </c>
      <c r="B108" s="49"/>
      <c r="C108" s="71">
        <f>C19+C29+C44+C48+C51+C62+C89+C91+C93+C95+C97+C99+C106+C102+C104</f>
        <v>125764.59</v>
      </c>
      <c r="D108" s="78">
        <f>D19+D29+D44+D48+D51+D62+D89+D91+D93+D95+D97+D99+D106+D102+D104</f>
        <v>28.950000000000006</v>
      </c>
      <c r="E108" s="71">
        <f>E19+E29+E44+E48+E51+E62+E89+E91+E93+E95+E97+E99+E106+E102+E104</f>
        <v>121637.59999999999</v>
      </c>
      <c r="F108" s="78">
        <f>F19+F29+F44+F48+F51+F62+F89+F91+F93+F95+F97+F99+F106+F102+F104</f>
        <v>28.000000000000004</v>
      </c>
      <c r="G108" s="43">
        <f>C108-E108</f>
        <v>4126.9900000000052</v>
      </c>
      <c r="H108" s="47">
        <f>D108-F108</f>
        <v>0.95000000000000284</v>
      </c>
      <c r="I108" s="35"/>
    </row>
    <row r="109" spans="1:9" x14ac:dyDescent="0.25">
      <c r="A109" s="73" t="s">
        <v>179</v>
      </c>
      <c r="B109" s="54"/>
      <c r="C109" s="74"/>
      <c r="D109" s="75"/>
      <c r="E109" s="74"/>
      <c r="F109" s="75"/>
      <c r="G109" s="52"/>
      <c r="H109" s="51"/>
      <c r="I109" s="35"/>
    </row>
    <row r="110" spans="1:9" x14ac:dyDescent="0.25">
      <c r="A110" s="76" t="s">
        <v>149</v>
      </c>
      <c r="B110" s="31"/>
      <c r="C110" s="41">
        <f>C112+C115+C118+C120</f>
        <v>35274.903999999995</v>
      </c>
      <c r="D110" s="77">
        <f>D112+D115+D118+D120</f>
        <v>8.1199999999999992</v>
      </c>
      <c r="E110" s="41">
        <f>E112+E115+E118+E120</f>
        <v>34773.493999999999</v>
      </c>
      <c r="F110" s="68">
        <f>F112+F115+F118+F120</f>
        <v>8.01</v>
      </c>
      <c r="G110" s="78">
        <f>C110-E110</f>
        <v>501.40999999999622</v>
      </c>
      <c r="H110" s="47">
        <f>D110-F110</f>
        <v>0.10999999999999943</v>
      </c>
      <c r="I110" s="35"/>
    </row>
    <row r="111" spans="1:9" x14ac:dyDescent="0.25">
      <c r="A111" s="76"/>
      <c r="B111" s="31"/>
      <c r="C111" s="79"/>
      <c r="D111" s="77"/>
      <c r="E111" s="80"/>
      <c r="F111" s="77"/>
      <c r="G111" s="81"/>
      <c r="H111" s="42"/>
      <c r="I111" s="35"/>
    </row>
    <row r="112" spans="1:9" x14ac:dyDescent="0.25">
      <c r="A112" s="63" t="s">
        <v>150</v>
      </c>
      <c r="B112" s="49" t="s">
        <v>130</v>
      </c>
      <c r="C112" s="41">
        <f>D112*4344.2</f>
        <v>4995.829999999999</v>
      </c>
      <c r="D112" s="96">
        <v>1.1499999999999999</v>
      </c>
      <c r="E112" s="41">
        <f>F112*4344.2</f>
        <v>0</v>
      </c>
      <c r="F112" s="68">
        <v>0</v>
      </c>
      <c r="G112" s="97">
        <f>C112-E112</f>
        <v>4995.829999999999</v>
      </c>
      <c r="H112" s="82">
        <f>D112-F112</f>
        <v>1.1499999999999999</v>
      </c>
      <c r="I112" s="98"/>
    </row>
    <row r="113" spans="1:9" x14ac:dyDescent="0.25">
      <c r="A113" s="83" t="s">
        <v>109</v>
      </c>
      <c r="B113" s="31"/>
      <c r="C113" s="99"/>
      <c r="D113" s="100"/>
      <c r="E113" s="101"/>
      <c r="F113" s="85"/>
      <c r="G113" s="102"/>
      <c r="H113" s="85"/>
      <c r="I113" s="98"/>
    </row>
    <row r="114" spans="1:9" x14ac:dyDescent="0.25">
      <c r="A114" s="83" t="s">
        <v>129</v>
      </c>
      <c r="B114" s="31"/>
      <c r="C114" s="99"/>
      <c r="D114" s="100"/>
      <c r="E114" s="101"/>
      <c r="F114" s="85"/>
      <c r="G114" s="102"/>
      <c r="H114" s="85"/>
      <c r="I114" s="35"/>
    </row>
    <row r="115" spans="1:9" x14ac:dyDescent="0.25">
      <c r="A115" s="63" t="s">
        <v>151</v>
      </c>
      <c r="B115" s="110" t="s">
        <v>114</v>
      </c>
      <c r="C115" s="41">
        <f>D115*4344.2</f>
        <v>25717.663999999997</v>
      </c>
      <c r="D115" s="103">
        <v>5.92</v>
      </c>
      <c r="E115" s="41">
        <f>F115*4344.2</f>
        <v>25717.663999999997</v>
      </c>
      <c r="F115" s="68">
        <v>5.92</v>
      </c>
      <c r="G115" s="97">
        <f>C115-E115</f>
        <v>0</v>
      </c>
      <c r="H115" s="82">
        <f>D115-F115</f>
        <v>0</v>
      </c>
      <c r="I115" s="35"/>
    </row>
    <row r="116" spans="1:9" x14ac:dyDescent="0.25">
      <c r="A116" s="83" t="s">
        <v>148</v>
      </c>
      <c r="B116" s="31"/>
      <c r="C116" s="99"/>
      <c r="D116" s="100"/>
      <c r="E116" s="101"/>
      <c r="F116" s="85"/>
      <c r="G116" s="102"/>
      <c r="H116" s="85"/>
      <c r="I116" s="35"/>
    </row>
    <row r="117" spans="1:9" x14ac:dyDescent="0.25">
      <c r="A117" s="83" t="s">
        <v>131</v>
      </c>
      <c r="B117" s="31"/>
      <c r="C117" s="99"/>
      <c r="D117" s="100"/>
      <c r="E117" s="101"/>
      <c r="F117" s="85"/>
      <c r="G117" s="102"/>
      <c r="H117" s="85"/>
      <c r="I117" s="44"/>
    </row>
    <row r="118" spans="1:9" x14ac:dyDescent="0.25">
      <c r="A118" s="63" t="s">
        <v>152</v>
      </c>
      <c r="B118" s="49" t="s">
        <v>118</v>
      </c>
      <c r="C118" s="41">
        <f>D118*4344.2</f>
        <v>2780.288</v>
      </c>
      <c r="D118" s="96">
        <v>0.64</v>
      </c>
      <c r="E118" s="41">
        <v>6672.69</v>
      </c>
      <c r="F118" s="68">
        <v>1.54</v>
      </c>
      <c r="G118" s="97">
        <f>C118-E118</f>
        <v>-3892.4019999999996</v>
      </c>
      <c r="H118" s="82">
        <f>D118-F118</f>
        <v>-0.9</v>
      </c>
      <c r="I118" s="98"/>
    </row>
    <row r="119" spans="1:9" x14ac:dyDescent="0.25">
      <c r="A119" s="83" t="s">
        <v>119</v>
      </c>
      <c r="B119" s="54"/>
      <c r="C119" s="104"/>
      <c r="D119" s="105"/>
      <c r="E119" s="106"/>
      <c r="F119" s="86"/>
      <c r="G119" s="107"/>
      <c r="H119" s="86"/>
      <c r="I119" s="35"/>
    </row>
    <row r="120" spans="1:9" x14ac:dyDescent="0.25">
      <c r="A120" s="113" t="s">
        <v>153</v>
      </c>
      <c r="B120" s="49" t="s">
        <v>118</v>
      </c>
      <c r="C120" s="41">
        <f>D120*4344.2</f>
        <v>1781.1219999999998</v>
      </c>
      <c r="D120" s="114">
        <v>0.41</v>
      </c>
      <c r="E120" s="41">
        <v>2383.14</v>
      </c>
      <c r="F120" s="42">
        <v>0.55000000000000004</v>
      </c>
      <c r="G120" s="115">
        <f>C120-E120</f>
        <v>-602.01800000000003</v>
      </c>
      <c r="H120" s="82">
        <f>D120-F120</f>
        <v>-0.14000000000000007</v>
      </c>
      <c r="I120" s="98"/>
    </row>
    <row r="121" spans="1:9" x14ac:dyDescent="0.25">
      <c r="A121" s="83" t="s">
        <v>154</v>
      </c>
      <c r="B121" s="109"/>
      <c r="C121" s="99"/>
      <c r="D121" s="100"/>
      <c r="E121" s="101"/>
      <c r="F121" s="85"/>
      <c r="G121" s="102"/>
      <c r="H121" s="85"/>
      <c r="I121" s="35"/>
    </row>
    <row r="122" spans="1:9" x14ac:dyDescent="0.25">
      <c r="A122" s="83"/>
      <c r="B122" s="109"/>
      <c r="C122" s="108"/>
      <c r="D122" s="69"/>
      <c r="E122" s="50"/>
      <c r="F122" s="51"/>
      <c r="G122" s="52"/>
      <c r="H122" s="51"/>
      <c r="I122" s="35"/>
    </row>
    <row r="123" spans="1:9" x14ac:dyDescent="0.25">
      <c r="A123" s="45" t="s">
        <v>115</v>
      </c>
      <c r="B123" s="88"/>
      <c r="C123" s="87">
        <f>C108+C110</f>
        <v>161039.49400000001</v>
      </c>
      <c r="D123" s="68">
        <f>D108+D110</f>
        <v>37.070000000000007</v>
      </c>
      <c r="E123" s="87">
        <f>E108+E110</f>
        <v>156411.09399999998</v>
      </c>
      <c r="F123" s="68">
        <f>F108+F110</f>
        <v>36.010000000000005</v>
      </c>
      <c r="G123" s="78">
        <f>C123-E123</f>
        <v>4628.4000000000233</v>
      </c>
      <c r="H123" s="47">
        <f>D123-F123</f>
        <v>1.0600000000000023</v>
      </c>
      <c r="I123" s="35"/>
    </row>
    <row r="124" spans="1:9" ht="15.75" thickBot="1" x14ac:dyDescent="0.3">
      <c r="A124" s="89" t="s">
        <v>180</v>
      </c>
      <c r="B124" s="90"/>
      <c r="C124" s="89"/>
      <c r="D124" s="91"/>
      <c r="E124" s="89"/>
      <c r="F124" s="92"/>
      <c r="G124" s="93"/>
      <c r="H124" s="92"/>
      <c r="I124" s="35"/>
    </row>
    <row r="125" spans="1:9" x14ac:dyDescent="0.25">
      <c r="A125" s="4"/>
      <c r="B125" s="4"/>
      <c r="C125" s="4"/>
      <c r="D125" s="35"/>
      <c r="E125" s="4"/>
      <c r="F125" s="4"/>
      <c r="G125" s="4"/>
      <c r="H125" s="4"/>
      <c r="I125" s="35"/>
    </row>
    <row r="126" spans="1:9" ht="15.75" x14ac:dyDescent="0.25">
      <c r="A126" s="3" t="s">
        <v>184</v>
      </c>
      <c r="B126" s="3"/>
      <c r="C126" s="3"/>
      <c r="D126" s="35"/>
      <c r="E126" s="3"/>
      <c r="F126" s="3"/>
      <c r="G126" s="3"/>
      <c r="H126" s="3"/>
      <c r="I126" s="35"/>
    </row>
    <row r="127" spans="1:9" ht="15.75" x14ac:dyDescent="0.25">
      <c r="A127" s="3" t="s">
        <v>3</v>
      </c>
      <c r="B127" s="3"/>
      <c r="C127" s="3"/>
      <c r="D127" s="35"/>
      <c r="E127" s="3"/>
      <c r="F127" s="3"/>
      <c r="G127" s="146"/>
      <c r="H127" s="3"/>
      <c r="I127" s="3"/>
    </row>
    <row r="128" spans="1:9" ht="15.75" x14ac:dyDescent="0.25">
      <c r="A128" s="3"/>
      <c r="B128" s="3"/>
      <c r="C128" s="3"/>
      <c r="D128" s="35"/>
      <c r="E128" s="3"/>
      <c r="F128" s="3"/>
      <c r="G128" s="146"/>
      <c r="H128" s="3"/>
      <c r="I128" s="3"/>
    </row>
    <row r="129" spans="1:9" ht="15.75" x14ac:dyDescent="0.25">
      <c r="A129" s="3"/>
      <c r="B129" s="3"/>
      <c r="C129" s="3"/>
      <c r="D129" s="35"/>
      <c r="E129" s="3"/>
      <c r="F129" s="3"/>
      <c r="G129" s="146"/>
      <c r="H129" s="3"/>
      <c r="I129" s="3"/>
    </row>
    <row r="130" spans="1:9" x14ac:dyDescent="0.25">
      <c r="G130" s="133"/>
    </row>
    <row r="131" spans="1:9" x14ac:dyDescent="0.25">
      <c r="G131" s="133"/>
    </row>
    <row r="132" spans="1:9" x14ac:dyDescent="0.25">
      <c r="G132" s="133"/>
    </row>
    <row r="133" spans="1:9" x14ac:dyDescent="0.25">
      <c r="F133" s="156"/>
      <c r="G133" s="157"/>
      <c r="H133" s="157"/>
      <c r="I133" s="157"/>
    </row>
    <row r="134" spans="1:9" x14ac:dyDescent="0.25">
      <c r="F134" s="156"/>
      <c r="G134" s="157"/>
      <c r="H134" s="157"/>
      <c r="I134" s="157"/>
    </row>
    <row r="135" spans="1:9" x14ac:dyDescent="0.25">
      <c r="F135" s="156"/>
      <c r="G135" s="157"/>
      <c r="H135" s="156"/>
      <c r="I135" s="157"/>
    </row>
    <row r="136" spans="1:9" x14ac:dyDescent="0.25">
      <c r="I136" s="133"/>
    </row>
    <row r="137" spans="1:9" x14ac:dyDescent="0.25">
      <c r="I137" s="133"/>
    </row>
    <row r="138" spans="1:9" x14ac:dyDescent="0.25">
      <c r="I138" s="133"/>
    </row>
    <row r="142" spans="1:9" x14ac:dyDescent="0.25">
      <c r="G142" s="133"/>
    </row>
    <row r="143" spans="1:9" x14ac:dyDescent="0.25">
      <c r="G143" s="133"/>
    </row>
    <row r="144" spans="1:9" x14ac:dyDescent="0.25">
      <c r="G144" s="133"/>
      <c r="H144" s="133"/>
    </row>
    <row r="145" spans="7:7" x14ac:dyDescent="0.25">
      <c r="G145" s="133"/>
    </row>
    <row r="146" spans="7:7" x14ac:dyDescent="0.25">
      <c r="G146" s="133"/>
    </row>
    <row r="148" spans="7:7" x14ac:dyDescent="0.25">
      <c r="G148" s="155"/>
    </row>
    <row r="149" spans="7:7" x14ac:dyDescent="0.25">
      <c r="G149" s="133"/>
    </row>
    <row r="150" spans="7:7" x14ac:dyDescent="0.25">
      <c r="G150" s="133"/>
    </row>
    <row r="151" spans="7:7" x14ac:dyDescent="0.25">
      <c r="G151" s="155"/>
    </row>
    <row r="153" spans="7:7" x14ac:dyDescent="0.25">
      <c r="G153" s="155"/>
    </row>
    <row r="154" spans="7:7" x14ac:dyDescent="0.25">
      <c r="G154" s="155"/>
    </row>
    <row r="157" spans="7:7" x14ac:dyDescent="0.25">
      <c r="G157" s="133"/>
    </row>
    <row r="158" spans="7:7" x14ac:dyDescent="0.25">
      <c r="G158" s="155"/>
    </row>
    <row r="159" spans="7:7" x14ac:dyDescent="0.25">
      <c r="G159" s="155"/>
    </row>
  </sheetData>
  <pageMargins left="0" right="0" top="0" bottom="0" header="0.31496062992125984" footer="0.31496062992125984"/>
  <pageSetup paperSize="9" scale="2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59"/>
  <sheetViews>
    <sheetView tabSelected="1" topLeftCell="E16" workbookViewId="0">
      <selection activeCell="J1" sqref="J1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18" max="18" width="13.42578125" customWidth="1"/>
    <col min="239" max="239" width="23.140625" customWidth="1"/>
    <col min="240" max="240" width="42.85546875" customWidth="1"/>
    <col min="242" max="242" width="11.28515625" customWidth="1"/>
    <col min="243" max="243" width="12.85546875" customWidth="1"/>
    <col min="244" max="244" width="12.140625" customWidth="1"/>
    <col min="245" max="245" width="11.7109375" customWidth="1"/>
    <col min="246" max="246" width="11.42578125" customWidth="1"/>
    <col min="247" max="247" width="12.7109375" customWidth="1"/>
    <col min="248" max="248" width="4.140625" customWidth="1"/>
    <col min="249" max="249" width="45.28515625" customWidth="1"/>
    <col min="250" max="250" width="14.85546875" customWidth="1"/>
    <col min="251" max="251" width="12.28515625" customWidth="1"/>
    <col min="252" max="253" width="11.140625" customWidth="1"/>
    <col min="254" max="254" width="12.42578125" customWidth="1"/>
    <col min="255" max="255" width="11.42578125" customWidth="1"/>
    <col min="256" max="256" width="13.5703125" customWidth="1"/>
    <col min="495" max="495" width="23.140625" customWidth="1"/>
    <col min="496" max="496" width="42.85546875" customWidth="1"/>
    <col min="498" max="498" width="11.28515625" customWidth="1"/>
    <col min="499" max="499" width="12.85546875" customWidth="1"/>
    <col min="500" max="500" width="12.140625" customWidth="1"/>
    <col min="501" max="501" width="11.7109375" customWidth="1"/>
    <col min="502" max="502" width="11.42578125" customWidth="1"/>
    <col min="503" max="503" width="12.7109375" customWidth="1"/>
    <col min="504" max="504" width="4.140625" customWidth="1"/>
    <col min="505" max="505" width="45.28515625" customWidth="1"/>
    <col min="506" max="506" width="14.85546875" customWidth="1"/>
    <col min="507" max="507" width="12.28515625" customWidth="1"/>
    <col min="508" max="509" width="11.140625" customWidth="1"/>
    <col min="510" max="510" width="12.42578125" customWidth="1"/>
    <col min="511" max="511" width="11.42578125" customWidth="1"/>
    <col min="512" max="512" width="13.5703125" customWidth="1"/>
    <col min="751" max="751" width="23.140625" customWidth="1"/>
    <col min="752" max="752" width="42.85546875" customWidth="1"/>
    <col min="754" max="754" width="11.28515625" customWidth="1"/>
    <col min="755" max="755" width="12.85546875" customWidth="1"/>
    <col min="756" max="756" width="12.140625" customWidth="1"/>
    <col min="757" max="757" width="11.7109375" customWidth="1"/>
    <col min="758" max="758" width="11.42578125" customWidth="1"/>
    <col min="759" max="759" width="12.7109375" customWidth="1"/>
    <col min="760" max="760" width="4.140625" customWidth="1"/>
    <col min="761" max="761" width="45.28515625" customWidth="1"/>
    <col min="762" max="762" width="14.85546875" customWidth="1"/>
    <col min="763" max="763" width="12.28515625" customWidth="1"/>
    <col min="764" max="765" width="11.140625" customWidth="1"/>
    <col min="766" max="766" width="12.42578125" customWidth="1"/>
    <col min="767" max="767" width="11.42578125" customWidth="1"/>
    <col min="768" max="768" width="13.5703125" customWidth="1"/>
    <col min="1007" max="1007" width="23.140625" customWidth="1"/>
    <col min="1008" max="1008" width="42.85546875" customWidth="1"/>
    <col min="1010" max="1010" width="11.28515625" customWidth="1"/>
    <col min="1011" max="1011" width="12.85546875" customWidth="1"/>
    <col min="1012" max="1012" width="12.140625" customWidth="1"/>
    <col min="1013" max="1013" width="11.7109375" customWidth="1"/>
    <col min="1014" max="1014" width="11.42578125" customWidth="1"/>
    <col min="1015" max="1015" width="12.7109375" customWidth="1"/>
    <col min="1016" max="1016" width="4.140625" customWidth="1"/>
    <col min="1017" max="1017" width="45.28515625" customWidth="1"/>
    <col min="1018" max="1018" width="14.85546875" customWidth="1"/>
    <col min="1019" max="1019" width="12.28515625" customWidth="1"/>
    <col min="1020" max="1021" width="11.140625" customWidth="1"/>
    <col min="1022" max="1022" width="12.42578125" customWidth="1"/>
    <col min="1023" max="1023" width="11.42578125" customWidth="1"/>
    <col min="1024" max="1024" width="13.5703125" customWidth="1"/>
    <col min="1263" max="1263" width="23.140625" customWidth="1"/>
    <col min="1264" max="1264" width="42.85546875" customWidth="1"/>
    <col min="1266" max="1266" width="11.28515625" customWidth="1"/>
    <col min="1267" max="1267" width="12.85546875" customWidth="1"/>
    <col min="1268" max="1268" width="12.140625" customWidth="1"/>
    <col min="1269" max="1269" width="11.7109375" customWidth="1"/>
    <col min="1270" max="1270" width="11.42578125" customWidth="1"/>
    <col min="1271" max="1271" width="12.7109375" customWidth="1"/>
    <col min="1272" max="1272" width="4.140625" customWidth="1"/>
    <col min="1273" max="1273" width="45.28515625" customWidth="1"/>
    <col min="1274" max="1274" width="14.85546875" customWidth="1"/>
    <col min="1275" max="1275" width="12.28515625" customWidth="1"/>
    <col min="1276" max="1277" width="11.140625" customWidth="1"/>
    <col min="1278" max="1278" width="12.42578125" customWidth="1"/>
    <col min="1279" max="1279" width="11.42578125" customWidth="1"/>
    <col min="1280" max="1280" width="13.5703125" customWidth="1"/>
    <col min="1519" max="1519" width="23.140625" customWidth="1"/>
    <col min="1520" max="1520" width="42.85546875" customWidth="1"/>
    <col min="1522" max="1522" width="11.28515625" customWidth="1"/>
    <col min="1523" max="1523" width="12.85546875" customWidth="1"/>
    <col min="1524" max="1524" width="12.140625" customWidth="1"/>
    <col min="1525" max="1525" width="11.7109375" customWidth="1"/>
    <col min="1526" max="1526" width="11.42578125" customWidth="1"/>
    <col min="1527" max="1527" width="12.7109375" customWidth="1"/>
    <col min="1528" max="1528" width="4.140625" customWidth="1"/>
    <col min="1529" max="1529" width="45.28515625" customWidth="1"/>
    <col min="1530" max="1530" width="14.85546875" customWidth="1"/>
    <col min="1531" max="1531" width="12.28515625" customWidth="1"/>
    <col min="1532" max="1533" width="11.140625" customWidth="1"/>
    <col min="1534" max="1534" width="12.42578125" customWidth="1"/>
    <col min="1535" max="1535" width="11.42578125" customWidth="1"/>
    <col min="1536" max="1536" width="13.5703125" customWidth="1"/>
    <col min="1775" max="1775" width="23.140625" customWidth="1"/>
    <col min="1776" max="1776" width="42.85546875" customWidth="1"/>
    <col min="1778" max="1778" width="11.28515625" customWidth="1"/>
    <col min="1779" max="1779" width="12.85546875" customWidth="1"/>
    <col min="1780" max="1780" width="12.140625" customWidth="1"/>
    <col min="1781" max="1781" width="11.7109375" customWidth="1"/>
    <col min="1782" max="1782" width="11.42578125" customWidth="1"/>
    <col min="1783" max="1783" width="12.7109375" customWidth="1"/>
    <col min="1784" max="1784" width="4.140625" customWidth="1"/>
    <col min="1785" max="1785" width="45.28515625" customWidth="1"/>
    <col min="1786" max="1786" width="14.85546875" customWidth="1"/>
    <col min="1787" max="1787" width="12.28515625" customWidth="1"/>
    <col min="1788" max="1789" width="11.140625" customWidth="1"/>
    <col min="1790" max="1790" width="12.42578125" customWidth="1"/>
    <col min="1791" max="1791" width="11.42578125" customWidth="1"/>
    <col min="1792" max="1792" width="13.5703125" customWidth="1"/>
    <col min="2031" max="2031" width="23.140625" customWidth="1"/>
    <col min="2032" max="2032" width="42.85546875" customWidth="1"/>
    <col min="2034" max="2034" width="11.28515625" customWidth="1"/>
    <col min="2035" max="2035" width="12.85546875" customWidth="1"/>
    <col min="2036" max="2036" width="12.140625" customWidth="1"/>
    <col min="2037" max="2037" width="11.7109375" customWidth="1"/>
    <col min="2038" max="2038" width="11.42578125" customWidth="1"/>
    <col min="2039" max="2039" width="12.7109375" customWidth="1"/>
    <col min="2040" max="2040" width="4.140625" customWidth="1"/>
    <col min="2041" max="2041" width="45.28515625" customWidth="1"/>
    <col min="2042" max="2042" width="14.85546875" customWidth="1"/>
    <col min="2043" max="2043" width="12.28515625" customWidth="1"/>
    <col min="2044" max="2045" width="11.140625" customWidth="1"/>
    <col min="2046" max="2046" width="12.42578125" customWidth="1"/>
    <col min="2047" max="2047" width="11.42578125" customWidth="1"/>
    <col min="2048" max="2048" width="13.5703125" customWidth="1"/>
    <col min="2287" max="2287" width="23.140625" customWidth="1"/>
    <col min="2288" max="2288" width="42.85546875" customWidth="1"/>
    <col min="2290" max="2290" width="11.28515625" customWidth="1"/>
    <col min="2291" max="2291" width="12.85546875" customWidth="1"/>
    <col min="2292" max="2292" width="12.140625" customWidth="1"/>
    <col min="2293" max="2293" width="11.7109375" customWidth="1"/>
    <col min="2294" max="2294" width="11.42578125" customWidth="1"/>
    <col min="2295" max="2295" width="12.7109375" customWidth="1"/>
    <col min="2296" max="2296" width="4.140625" customWidth="1"/>
    <col min="2297" max="2297" width="45.28515625" customWidth="1"/>
    <col min="2298" max="2298" width="14.85546875" customWidth="1"/>
    <col min="2299" max="2299" width="12.28515625" customWidth="1"/>
    <col min="2300" max="2301" width="11.140625" customWidth="1"/>
    <col min="2302" max="2302" width="12.42578125" customWidth="1"/>
    <col min="2303" max="2303" width="11.42578125" customWidth="1"/>
    <col min="2304" max="2304" width="13.5703125" customWidth="1"/>
    <col min="2543" max="2543" width="23.140625" customWidth="1"/>
    <col min="2544" max="2544" width="42.85546875" customWidth="1"/>
    <col min="2546" max="2546" width="11.28515625" customWidth="1"/>
    <col min="2547" max="2547" width="12.85546875" customWidth="1"/>
    <col min="2548" max="2548" width="12.140625" customWidth="1"/>
    <col min="2549" max="2549" width="11.7109375" customWidth="1"/>
    <col min="2550" max="2550" width="11.42578125" customWidth="1"/>
    <col min="2551" max="2551" width="12.7109375" customWidth="1"/>
    <col min="2552" max="2552" width="4.140625" customWidth="1"/>
    <col min="2553" max="2553" width="45.28515625" customWidth="1"/>
    <col min="2554" max="2554" width="14.85546875" customWidth="1"/>
    <col min="2555" max="2555" width="12.28515625" customWidth="1"/>
    <col min="2556" max="2557" width="11.140625" customWidth="1"/>
    <col min="2558" max="2558" width="12.42578125" customWidth="1"/>
    <col min="2559" max="2559" width="11.42578125" customWidth="1"/>
    <col min="2560" max="2560" width="13.5703125" customWidth="1"/>
    <col min="2799" max="2799" width="23.140625" customWidth="1"/>
    <col min="2800" max="2800" width="42.85546875" customWidth="1"/>
    <col min="2802" max="2802" width="11.28515625" customWidth="1"/>
    <col min="2803" max="2803" width="12.85546875" customWidth="1"/>
    <col min="2804" max="2804" width="12.140625" customWidth="1"/>
    <col min="2805" max="2805" width="11.7109375" customWidth="1"/>
    <col min="2806" max="2806" width="11.42578125" customWidth="1"/>
    <col min="2807" max="2807" width="12.7109375" customWidth="1"/>
    <col min="2808" max="2808" width="4.140625" customWidth="1"/>
    <col min="2809" max="2809" width="45.28515625" customWidth="1"/>
    <col min="2810" max="2810" width="14.85546875" customWidth="1"/>
    <col min="2811" max="2811" width="12.28515625" customWidth="1"/>
    <col min="2812" max="2813" width="11.140625" customWidth="1"/>
    <col min="2814" max="2814" width="12.42578125" customWidth="1"/>
    <col min="2815" max="2815" width="11.42578125" customWidth="1"/>
    <col min="2816" max="2816" width="13.5703125" customWidth="1"/>
    <col min="3055" max="3055" width="23.140625" customWidth="1"/>
    <col min="3056" max="3056" width="42.85546875" customWidth="1"/>
    <col min="3058" max="3058" width="11.28515625" customWidth="1"/>
    <col min="3059" max="3059" width="12.85546875" customWidth="1"/>
    <col min="3060" max="3060" width="12.140625" customWidth="1"/>
    <col min="3061" max="3061" width="11.7109375" customWidth="1"/>
    <col min="3062" max="3062" width="11.42578125" customWidth="1"/>
    <col min="3063" max="3063" width="12.7109375" customWidth="1"/>
    <col min="3064" max="3064" width="4.140625" customWidth="1"/>
    <col min="3065" max="3065" width="45.28515625" customWidth="1"/>
    <col min="3066" max="3066" width="14.85546875" customWidth="1"/>
    <col min="3067" max="3067" width="12.28515625" customWidth="1"/>
    <col min="3068" max="3069" width="11.140625" customWidth="1"/>
    <col min="3070" max="3070" width="12.42578125" customWidth="1"/>
    <col min="3071" max="3071" width="11.42578125" customWidth="1"/>
    <col min="3072" max="3072" width="13.5703125" customWidth="1"/>
    <col min="3311" max="3311" width="23.140625" customWidth="1"/>
    <col min="3312" max="3312" width="42.85546875" customWidth="1"/>
    <col min="3314" max="3314" width="11.28515625" customWidth="1"/>
    <col min="3315" max="3315" width="12.85546875" customWidth="1"/>
    <col min="3316" max="3316" width="12.140625" customWidth="1"/>
    <col min="3317" max="3317" width="11.7109375" customWidth="1"/>
    <col min="3318" max="3318" width="11.42578125" customWidth="1"/>
    <col min="3319" max="3319" width="12.7109375" customWidth="1"/>
    <col min="3320" max="3320" width="4.140625" customWidth="1"/>
    <col min="3321" max="3321" width="45.28515625" customWidth="1"/>
    <col min="3322" max="3322" width="14.85546875" customWidth="1"/>
    <col min="3323" max="3323" width="12.28515625" customWidth="1"/>
    <col min="3324" max="3325" width="11.140625" customWidth="1"/>
    <col min="3326" max="3326" width="12.42578125" customWidth="1"/>
    <col min="3327" max="3327" width="11.42578125" customWidth="1"/>
    <col min="3328" max="3328" width="13.5703125" customWidth="1"/>
    <col min="3567" max="3567" width="23.140625" customWidth="1"/>
    <col min="3568" max="3568" width="42.85546875" customWidth="1"/>
    <col min="3570" max="3570" width="11.28515625" customWidth="1"/>
    <col min="3571" max="3571" width="12.85546875" customWidth="1"/>
    <col min="3572" max="3572" width="12.140625" customWidth="1"/>
    <col min="3573" max="3573" width="11.7109375" customWidth="1"/>
    <col min="3574" max="3574" width="11.42578125" customWidth="1"/>
    <col min="3575" max="3575" width="12.7109375" customWidth="1"/>
    <col min="3576" max="3576" width="4.140625" customWidth="1"/>
    <col min="3577" max="3577" width="45.28515625" customWidth="1"/>
    <col min="3578" max="3578" width="14.85546875" customWidth="1"/>
    <col min="3579" max="3579" width="12.28515625" customWidth="1"/>
    <col min="3580" max="3581" width="11.140625" customWidth="1"/>
    <col min="3582" max="3582" width="12.42578125" customWidth="1"/>
    <col min="3583" max="3583" width="11.42578125" customWidth="1"/>
    <col min="3584" max="3584" width="13.5703125" customWidth="1"/>
    <col min="3823" max="3823" width="23.140625" customWidth="1"/>
    <col min="3824" max="3824" width="42.85546875" customWidth="1"/>
    <col min="3826" max="3826" width="11.28515625" customWidth="1"/>
    <col min="3827" max="3827" width="12.85546875" customWidth="1"/>
    <col min="3828" max="3828" width="12.140625" customWidth="1"/>
    <col min="3829" max="3829" width="11.7109375" customWidth="1"/>
    <col min="3830" max="3830" width="11.42578125" customWidth="1"/>
    <col min="3831" max="3831" width="12.7109375" customWidth="1"/>
    <col min="3832" max="3832" width="4.140625" customWidth="1"/>
    <col min="3833" max="3833" width="45.28515625" customWidth="1"/>
    <col min="3834" max="3834" width="14.85546875" customWidth="1"/>
    <col min="3835" max="3835" width="12.28515625" customWidth="1"/>
    <col min="3836" max="3837" width="11.140625" customWidth="1"/>
    <col min="3838" max="3838" width="12.42578125" customWidth="1"/>
    <col min="3839" max="3839" width="11.42578125" customWidth="1"/>
    <col min="3840" max="3840" width="13.5703125" customWidth="1"/>
    <col min="4079" max="4079" width="23.140625" customWidth="1"/>
    <col min="4080" max="4080" width="42.85546875" customWidth="1"/>
    <col min="4082" max="4082" width="11.28515625" customWidth="1"/>
    <col min="4083" max="4083" width="12.85546875" customWidth="1"/>
    <col min="4084" max="4084" width="12.140625" customWidth="1"/>
    <col min="4085" max="4085" width="11.7109375" customWidth="1"/>
    <col min="4086" max="4086" width="11.42578125" customWidth="1"/>
    <col min="4087" max="4087" width="12.7109375" customWidth="1"/>
    <col min="4088" max="4088" width="4.140625" customWidth="1"/>
    <col min="4089" max="4089" width="45.28515625" customWidth="1"/>
    <col min="4090" max="4090" width="14.85546875" customWidth="1"/>
    <col min="4091" max="4091" width="12.28515625" customWidth="1"/>
    <col min="4092" max="4093" width="11.140625" customWidth="1"/>
    <col min="4094" max="4094" width="12.42578125" customWidth="1"/>
    <col min="4095" max="4095" width="11.42578125" customWidth="1"/>
    <col min="4096" max="4096" width="13.5703125" customWidth="1"/>
    <col min="4335" max="4335" width="23.140625" customWidth="1"/>
    <col min="4336" max="4336" width="42.85546875" customWidth="1"/>
    <col min="4338" max="4338" width="11.28515625" customWidth="1"/>
    <col min="4339" max="4339" width="12.85546875" customWidth="1"/>
    <col min="4340" max="4340" width="12.140625" customWidth="1"/>
    <col min="4341" max="4341" width="11.7109375" customWidth="1"/>
    <col min="4342" max="4342" width="11.42578125" customWidth="1"/>
    <col min="4343" max="4343" width="12.7109375" customWidth="1"/>
    <col min="4344" max="4344" width="4.140625" customWidth="1"/>
    <col min="4345" max="4345" width="45.28515625" customWidth="1"/>
    <col min="4346" max="4346" width="14.85546875" customWidth="1"/>
    <col min="4347" max="4347" width="12.28515625" customWidth="1"/>
    <col min="4348" max="4349" width="11.140625" customWidth="1"/>
    <col min="4350" max="4350" width="12.42578125" customWidth="1"/>
    <col min="4351" max="4351" width="11.42578125" customWidth="1"/>
    <col min="4352" max="4352" width="13.5703125" customWidth="1"/>
    <col min="4591" max="4591" width="23.140625" customWidth="1"/>
    <col min="4592" max="4592" width="42.85546875" customWidth="1"/>
    <col min="4594" max="4594" width="11.28515625" customWidth="1"/>
    <col min="4595" max="4595" width="12.85546875" customWidth="1"/>
    <col min="4596" max="4596" width="12.140625" customWidth="1"/>
    <col min="4597" max="4597" width="11.7109375" customWidth="1"/>
    <col min="4598" max="4598" width="11.42578125" customWidth="1"/>
    <col min="4599" max="4599" width="12.7109375" customWidth="1"/>
    <col min="4600" max="4600" width="4.140625" customWidth="1"/>
    <col min="4601" max="4601" width="45.28515625" customWidth="1"/>
    <col min="4602" max="4602" width="14.85546875" customWidth="1"/>
    <col min="4603" max="4603" width="12.28515625" customWidth="1"/>
    <col min="4604" max="4605" width="11.140625" customWidth="1"/>
    <col min="4606" max="4606" width="12.42578125" customWidth="1"/>
    <col min="4607" max="4607" width="11.42578125" customWidth="1"/>
    <col min="4608" max="4608" width="13.5703125" customWidth="1"/>
    <col min="4847" max="4847" width="23.140625" customWidth="1"/>
    <col min="4848" max="4848" width="42.85546875" customWidth="1"/>
    <col min="4850" max="4850" width="11.28515625" customWidth="1"/>
    <col min="4851" max="4851" width="12.85546875" customWidth="1"/>
    <col min="4852" max="4852" width="12.140625" customWidth="1"/>
    <col min="4853" max="4853" width="11.7109375" customWidth="1"/>
    <col min="4854" max="4854" width="11.42578125" customWidth="1"/>
    <col min="4855" max="4855" width="12.7109375" customWidth="1"/>
    <col min="4856" max="4856" width="4.140625" customWidth="1"/>
    <col min="4857" max="4857" width="45.28515625" customWidth="1"/>
    <col min="4858" max="4858" width="14.85546875" customWidth="1"/>
    <col min="4859" max="4859" width="12.28515625" customWidth="1"/>
    <col min="4860" max="4861" width="11.140625" customWidth="1"/>
    <col min="4862" max="4862" width="12.42578125" customWidth="1"/>
    <col min="4863" max="4863" width="11.42578125" customWidth="1"/>
    <col min="4864" max="4864" width="13.5703125" customWidth="1"/>
    <col min="5103" max="5103" width="23.140625" customWidth="1"/>
    <col min="5104" max="5104" width="42.85546875" customWidth="1"/>
    <col min="5106" max="5106" width="11.28515625" customWidth="1"/>
    <col min="5107" max="5107" width="12.85546875" customWidth="1"/>
    <col min="5108" max="5108" width="12.140625" customWidth="1"/>
    <col min="5109" max="5109" width="11.7109375" customWidth="1"/>
    <col min="5110" max="5110" width="11.42578125" customWidth="1"/>
    <col min="5111" max="5111" width="12.7109375" customWidth="1"/>
    <col min="5112" max="5112" width="4.140625" customWidth="1"/>
    <col min="5113" max="5113" width="45.28515625" customWidth="1"/>
    <col min="5114" max="5114" width="14.85546875" customWidth="1"/>
    <col min="5115" max="5115" width="12.28515625" customWidth="1"/>
    <col min="5116" max="5117" width="11.140625" customWidth="1"/>
    <col min="5118" max="5118" width="12.42578125" customWidth="1"/>
    <col min="5119" max="5119" width="11.42578125" customWidth="1"/>
    <col min="5120" max="5120" width="13.5703125" customWidth="1"/>
    <col min="5359" max="5359" width="23.140625" customWidth="1"/>
    <col min="5360" max="5360" width="42.85546875" customWidth="1"/>
    <col min="5362" max="5362" width="11.28515625" customWidth="1"/>
    <col min="5363" max="5363" width="12.85546875" customWidth="1"/>
    <col min="5364" max="5364" width="12.140625" customWidth="1"/>
    <col min="5365" max="5365" width="11.7109375" customWidth="1"/>
    <col min="5366" max="5366" width="11.42578125" customWidth="1"/>
    <col min="5367" max="5367" width="12.7109375" customWidth="1"/>
    <col min="5368" max="5368" width="4.140625" customWidth="1"/>
    <col min="5369" max="5369" width="45.28515625" customWidth="1"/>
    <col min="5370" max="5370" width="14.85546875" customWidth="1"/>
    <col min="5371" max="5371" width="12.28515625" customWidth="1"/>
    <col min="5372" max="5373" width="11.140625" customWidth="1"/>
    <col min="5374" max="5374" width="12.42578125" customWidth="1"/>
    <col min="5375" max="5375" width="11.42578125" customWidth="1"/>
    <col min="5376" max="5376" width="13.5703125" customWidth="1"/>
    <col min="5615" max="5615" width="23.140625" customWidth="1"/>
    <col min="5616" max="5616" width="42.85546875" customWidth="1"/>
    <col min="5618" max="5618" width="11.28515625" customWidth="1"/>
    <col min="5619" max="5619" width="12.85546875" customWidth="1"/>
    <col min="5620" max="5620" width="12.140625" customWidth="1"/>
    <col min="5621" max="5621" width="11.7109375" customWidth="1"/>
    <col min="5622" max="5622" width="11.42578125" customWidth="1"/>
    <col min="5623" max="5623" width="12.7109375" customWidth="1"/>
    <col min="5624" max="5624" width="4.140625" customWidth="1"/>
    <col min="5625" max="5625" width="45.28515625" customWidth="1"/>
    <col min="5626" max="5626" width="14.85546875" customWidth="1"/>
    <col min="5627" max="5627" width="12.28515625" customWidth="1"/>
    <col min="5628" max="5629" width="11.140625" customWidth="1"/>
    <col min="5630" max="5630" width="12.42578125" customWidth="1"/>
    <col min="5631" max="5631" width="11.42578125" customWidth="1"/>
    <col min="5632" max="5632" width="13.5703125" customWidth="1"/>
    <col min="5871" max="5871" width="23.140625" customWidth="1"/>
    <col min="5872" max="5872" width="42.85546875" customWidth="1"/>
    <col min="5874" max="5874" width="11.28515625" customWidth="1"/>
    <col min="5875" max="5875" width="12.85546875" customWidth="1"/>
    <col min="5876" max="5876" width="12.140625" customWidth="1"/>
    <col min="5877" max="5877" width="11.7109375" customWidth="1"/>
    <col min="5878" max="5878" width="11.42578125" customWidth="1"/>
    <col min="5879" max="5879" width="12.7109375" customWidth="1"/>
    <col min="5880" max="5880" width="4.140625" customWidth="1"/>
    <col min="5881" max="5881" width="45.28515625" customWidth="1"/>
    <col min="5882" max="5882" width="14.85546875" customWidth="1"/>
    <col min="5883" max="5883" width="12.28515625" customWidth="1"/>
    <col min="5884" max="5885" width="11.140625" customWidth="1"/>
    <col min="5886" max="5886" width="12.42578125" customWidth="1"/>
    <col min="5887" max="5887" width="11.42578125" customWidth="1"/>
    <col min="5888" max="5888" width="13.5703125" customWidth="1"/>
    <col min="6127" max="6127" width="23.140625" customWidth="1"/>
    <col min="6128" max="6128" width="42.85546875" customWidth="1"/>
    <col min="6130" max="6130" width="11.28515625" customWidth="1"/>
    <col min="6131" max="6131" width="12.85546875" customWidth="1"/>
    <col min="6132" max="6132" width="12.140625" customWidth="1"/>
    <col min="6133" max="6133" width="11.7109375" customWidth="1"/>
    <col min="6134" max="6134" width="11.42578125" customWidth="1"/>
    <col min="6135" max="6135" width="12.7109375" customWidth="1"/>
    <col min="6136" max="6136" width="4.140625" customWidth="1"/>
    <col min="6137" max="6137" width="45.28515625" customWidth="1"/>
    <col min="6138" max="6138" width="14.85546875" customWidth="1"/>
    <col min="6139" max="6139" width="12.28515625" customWidth="1"/>
    <col min="6140" max="6141" width="11.140625" customWidth="1"/>
    <col min="6142" max="6142" width="12.42578125" customWidth="1"/>
    <col min="6143" max="6143" width="11.42578125" customWidth="1"/>
    <col min="6144" max="6144" width="13.5703125" customWidth="1"/>
    <col min="6383" max="6383" width="23.140625" customWidth="1"/>
    <col min="6384" max="6384" width="42.85546875" customWidth="1"/>
    <col min="6386" max="6386" width="11.28515625" customWidth="1"/>
    <col min="6387" max="6387" width="12.85546875" customWidth="1"/>
    <col min="6388" max="6388" width="12.140625" customWidth="1"/>
    <col min="6389" max="6389" width="11.7109375" customWidth="1"/>
    <col min="6390" max="6390" width="11.42578125" customWidth="1"/>
    <col min="6391" max="6391" width="12.7109375" customWidth="1"/>
    <col min="6392" max="6392" width="4.140625" customWidth="1"/>
    <col min="6393" max="6393" width="45.28515625" customWidth="1"/>
    <col min="6394" max="6394" width="14.85546875" customWidth="1"/>
    <col min="6395" max="6395" width="12.28515625" customWidth="1"/>
    <col min="6396" max="6397" width="11.140625" customWidth="1"/>
    <col min="6398" max="6398" width="12.42578125" customWidth="1"/>
    <col min="6399" max="6399" width="11.42578125" customWidth="1"/>
    <col min="6400" max="6400" width="13.5703125" customWidth="1"/>
    <col min="6639" max="6639" width="23.140625" customWidth="1"/>
    <col min="6640" max="6640" width="42.85546875" customWidth="1"/>
    <col min="6642" max="6642" width="11.28515625" customWidth="1"/>
    <col min="6643" max="6643" width="12.85546875" customWidth="1"/>
    <col min="6644" max="6644" width="12.140625" customWidth="1"/>
    <col min="6645" max="6645" width="11.7109375" customWidth="1"/>
    <col min="6646" max="6646" width="11.42578125" customWidth="1"/>
    <col min="6647" max="6647" width="12.7109375" customWidth="1"/>
    <col min="6648" max="6648" width="4.140625" customWidth="1"/>
    <col min="6649" max="6649" width="45.28515625" customWidth="1"/>
    <col min="6650" max="6650" width="14.85546875" customWidth="1"/>
    <col min="6651" max="6651" width="12.28515625" customWidth="1"/>
    <col min="6652" max="6653" width="11.140625" customWidth="1"/>
    <col min="6654" max="6654" width="12.42578125" customWidth="1"/>
    <col min="6655" max="6655" width="11.42578125" customWidth="1"/>
    <col min="6656" max="6656" width="13.5703125" customWidth="1"/>
    <col min="6895" max="6895" width="23.140625" customWidth="1"/>
    <col min="6896" max="6896" width="42.85546875" customWidth="1"/>
    <col min="6898" max="6898" width="11.28515625" customWidth="1"/>
    <col min="6899" max="6899" width="12.85546875" customWidth="1"/>
    <col min="6900" max="6900" width="12.140625" customWidth="1"/>
    <col min="6901" max="6901" width="11.7109375" customWidth="1"/>
    <col min="6902" max="6902" width="11.42578125" customWidth="1"/>
    <col min="6903" max="6903" width="12.7109375" customWidth="1"/>
    <col min="6904" max="6904" width="4.140625" customWidth="1"/>
    <col min="6905" max="6905" width="45.28515625" customWidth="1"/>
    <col min="6906" max="6906" width="14.85546875" customWidth="1"/>
    <col min="6907" max="6907" width="12.28515625" customWidth="1"/>
    <col min="6908" max="6909" width="11.140625" customWidth="1"/>
    <col min="6910" max="6910" width="12.42578125" customWidth="1"/>
    <col min="6911" max="6911" width="11.42578125" customWidth="1"/>
    <col min="6912" max="6912" width="13.5703125" customWidth="1"/>
    <col min="7151" max="7151" width="23.140625" customWidth="1"/>
    <col min="7152" max="7152" width="42.85546875" customWidth="1"/>
    <col min="7154" max="7154" width="11.28515625" customWidth="1"/>
    <col min="7155" max="7155" width="12.85546875" customWidth="1"/>
    <col min="7156" max="7156" width="12.140625" customWidth="1"/>
    <col min="7157" max="7157" width="11.7109375" customWidth="1"/>
    <col min="7158" max="7158" width="11.42578125" customWidth="1"/>
    <col min="7159" max="7159" width="12.7109375" customWidth="1"/>
    <col min="7160" max="7160" width="4.140625" customWidth="1"/>
    <col min="7161" max="7161" width="45.28515625" customWidth="1"/>
    <col min="7162" max="7162" width="14.85546875" customWidth="1"/>
    <col min="7163" max="7163" width="12.28515625" customWidth="1"/>
    <col min="7164" max="7165" width="11.140625" customWidth="1"/>
    <col min="7166" max="7166" width="12.42578125" customWidth="1"/>
    <col min="7167" max="7167" width="11.42578125" customWidth="1"/>
    <col min="7168" max="7168" width="13.5703125" customWidth="1"/>
    <col min="7407" max="7407" width="23.140625" customWidth="1"/>
    <col min="7408" max="7408" width="42.85546875" customWidth="1"/>
    <col min="7410" max="7410" width="11.28515625" customWidth="1"/>
    <col min="7411" max="7411" width="12.85546875" customWidth="1"/>
    <col min="7412" max="7412" width="12.140625" customWidth="1"/>
    <col min="7413" max="7413" width="11.7109375" customWidth="1"/>
    <col min="7414" max="7414" width="11.42578125" customWidth="1"/>
    <col min="7415" max="7415" width="12.7109375" customWidth="1"/>
    <col min="7416" max="7416" width="4.140625" customWidth="1"/>
    <col min="7417" max="7417" width="45.28515625" customWidth="1"/>
    <col min="7418" max="7418" width="14.85546875" customWidth="1"/>
    <col min="7419" max="7419" width="12.28515625" customWidth="1"/>
    <col min="7420" max="7421" width="11.140625" customWidth="1"/>
    <col min="7422" max="7422" width="12.42578125" customWidth="1"/>
    <col min="7423" max="7423" width="11.42578125" customWidth="1"/>
    <col min="7424" max="7424" width="13.5703125" customWidth="1"/>
    <col min="7663" max="7663" width="23.140625" customWidth="1"/>
    <col min="7664" max="7664" width="42.85546875" customWidth="1"/>
    <col min="7666" max="7666" width="11.28515625" customWidth="1"/>
    <col min="7667" max="7667" width="12.85546875" customWidth="1"/>
    <col min="7668" max="7668" width="12.140625" customWidth="1"/>
    <col min="7669" max="7669" width="11.7109375" customWidth="1"/>
    <col min="7670" max="7670" width="11.42578125" customWidth="1"/>
    <col min="7671" max="7671" width="12.7109375" customWidth="1"/>
    <col min="7672" max="7672" width="4.140625" customWidth="1"/>
    <col min="7673" max="7673" width="45.28515625" customWidth="1"/>
    <col min="7674" max="7674" width="14.85546875" customWidth="1"/>
    <col min="7675" max="7675" width="12.28515625" customWidth="1"/>
    <col min="7676" max="7677" width="11.140625" customWidth="1"/>
    <col min="7678" max="7678" width="12.42578125" customWidth="1"/>
    <col min="7679" max="7679" width="11.42578125" customWidth="1"/>
    <col min="7680" max="7680" width="13.5703125" customWidth="1"/>
    <col min="7919" max="7919" width="23.140625" customWidth="1"/>
    <col min="7920" max="7920" width="42.85546875" customWidth="1"/>
    <col min="7922" max="7922" width="11.28515625" customWidth="1"/>
    <col min="7923" max="7923" width="12.85546875" customWidth="1"/>
    <col min="7924" max="7924" width="12.140625" customWidth="1"/>
    <col min="7925" max="7925" width="11.7109375" customWidth="1"/>
    <col min="7926" max="7926" width="11.42578125" customWidth="1"/>
    <col min="7927" max="7927" width="12.7109375" customWidth="1"/>
    <col min="7928" max="7928" width="4.140625" customWidth="1"/>
    <col min="7929" max="7929" width="45.28515625" customWidth="1"/>
    <col min="7930" max="7930" width="14.85546875" customWidth="1"/>
    <col min="7931" max="7931" width="12.28515625" customWidth="1"/>
    <col min="7932" max="7933" width="11.140625" customWidth="1"/>
    <col min="7934" max="7934" width="12.42578125" customWidth="1"/>
    <col min="7935" max="7935" width="11.42578125" customWidth="1"/>
    <col min="7936" max="7936" width="13.5703125" customWidth="1"/>
    <col min="8175" max="8175" width="23.140625" customWidth="1"/>
    <col min="8176" max="8176" width="42.85546875" customWidth="1"/>
    <col min="8178" max="8178" width="11.28515625" customWidth="1"/>
    <col min="8179" max="8179" width="12.85546875" customWidth="1"/>
    <col min="8180" max="8180" width="12.140625" customWidth="1"/>
    <col min="8181" max="8181" width="11.7109375" customWidth="1"/>
    <col min="8182" max="8182" width="11.42578125" customWidth="1"/>
    <col min="8183" max="8183" width="12.7109375" customWidth="1"/>
    <col min="8184" max="8184" width="4.140625" customWidth="1"/>
    <col min="8185" max="8185" width="45.28515625" customWidth="1"/>
    <col min="8186" max="8186" width="14.85546875" customWidth="1"/>
    <col min="8187" max="8187" width="12.28515625" customWidth="1"/>
    <col min="8188" max="8189" width="11.140625" customWidth="1"/>
    <col min="8190" max="8190" width="12.42578125" customWidth="1"/>
    <col min="8191" max="8191" width="11.42578125" customWidth="1"/>
    <col min="8192" max="8192" width="13.5703125" customWidth="1"/>
    <col min="8431" max="8431" width="23.140625" customWidth="1"/>
    <col min="8432" max="8432" width="42.85546875" customWidth="1"/>
    <col min="8434" max="8434" width="11.28515625" customWidth="1"/>
    <col min="8435" max="8435" width="12.85546875" customWidth="1"/>
    <col min="8436" max="8436" width="12.140625" customWidth="1"/>
    <col min="8437" max="8437" width="11.7109375" customWidth="1"/>
    <col min="8438" max="8438" width="11.42578125" customWidth="1"/>
    <col min="8439" max="8439" width="12.7109375" customWidth="1"/>
    <col min="8440" max="8440" width="4.140625" customWidth="1"/>
    <col min="8441" max="8441" width="45.28515625" customWidth="1"/>
    <col min="8442" max="8442" width="14.85546875" customWidth="1"/>
    <col min="8443" max="8443" width="12.28515625" customWidth="1"/>
    <col min="8444" max="8445" width="11.140625" customWidth="1"/>
    <col min="8446" max="8446" width="12.42578125" customWidth="1"/>
    <col min="8447" max="8447" width="11.42578125" customWidth="1"/>
    <col min="8448" max="8448" width="13.5703125" customWidth="1"/>
    <col min="8687" max="8687" width="23.140625" customWidth="1"/>
    <col min="8688" max="8688" width="42.85546875" customWidth="1"/>
    <col min="8690" max="8690" width="11.28515625" customWidth="1"/>
    <col min="8691" max="8691" width="12.85546875" customWidth="1"/>
    <col min="8692" max="8692" width="12.140625" customWidth="1"/>
    <col min="8693" max="8693" width="11.7109375" customWidth="1"/>
    <col min="8694" max="8694" width="11.42578125" customWidth="1"/>
    <col min="8695" max="8695" width="12.7109375" customWidth="1"/>
    <col min="8696" max="8696" width="4.140625" customWidth="1"/>
    <col min="8697" max="8697" width="45.28515625" customWidth="1"/>
    <col min="8698" max="8698" width="14.85546875" customWidth="1"/>
    <col min="8699" max="8699" width="12.28515625" customWidth="1"/>
    <col min="8700" max="8701" width="11.140625" customWidth="1"/>
    <col min="8702" max="8702" width="12.42578125" customWidth="1"/>
    <col min="8703" max="8703" width="11.42578125" customWidth="1"/>
    <col min="8704" max="8704" width="13.5703125" customWidth="1"/>
    <col min="8943" max="8943" width="23.140625" customWidth="1"/>
    <col min="8944" max="8944" width="42.85546875" customWidth="1"/>
    <col min="8946" max="8946" width="11.28515625" customWidth="1"/>
    <col min="8947" max="8947" width="12.85546875" customWidth="1"/>
    <col min="8948" max="8948" width="12.140625" customWidth="1"/>
    <col min="8949" max="8949" width="11.7109375" customWidth="1"/>
    <col min="8950" max="8950" width="11.42578125" customWidth="1"/>
    <col min="8951" max="8951" width="12.7109375" customWidth="1"/>
    <col min="8952" max="8952" width="4.140625" customWidth="1"/>
    <col min="8953" max="8953" width="45.28515625" customWidth="1"/>
    <col min="8954" max="8954" width="14.85546875" customWidth="1"/>
    <col min="8955" max="8955" width="12.28515625" customWidth="1"/>
    <col min="8956" max="8957" width="11.140625" customWidth="1"/>
    <col min="8958" max="8958" width="12.42578125" customWidth="1"/>
    <col min="8959" max="8959" width="11.42578125" customWidth="1"/>
    <col min="8960" max="8960" width="13.5703125" customWidth="1"/>
    <col min="9199" max="9199" width="23.140625" customWidth="1"/>
    <col min="9200" max="9200" width="42.85546875" customWidth="1"/>
    <col min="9202" max="9202" width="11.28515625" customWidth="1"/>
    <col min="9203" max="9203" width="12.85546875" customWidth="1"/>
    <col min="9204" max="9204" width="12.140625" customWidth="1"/>
    <col min="9205" max="9205" width="11.7109375" customWidth="1"/>
    <col min="9206" max="9206" width="11.42578125" customWidth="1"/>
    <col min="9207" max="9207" width="12.7109375" customWidth="1"/>
    <col min="9208" max="9208" width="4.140625" customWidth="1"/>
    <col min="9209" max="9209" width="45.28515625" customWidth="1"/>
    <col min="9210" max="9210" width="14.85546875" customWidth="1"/>
    <col min="9211" max="9211" width="12.28515625" customWidth="1"/>
    <col min="9212" max="9213" width="11.140625" customWidth="1"/>
    <col min="9214" max="9214" width="12.42578125" customWidth="1"/>
    <col min="9215" max="9215" width="11.42578125" customWidth="1"/>
    <col min="9216" max="9216" width="13.5703125" customWidth="1"/>
    <col min="9455" max="9455" width="23.140625" customWidth="1"/>
    <col min="9456" max="9456" width="42.85546875" customWidth="1"/>
    <col min="9458" max="9458" width="11.28515625" customWidth="1"/>
    <col min="9459" max="9459" width="12.85546875" customWidth="1"/>
    <col min="9460" max="9460" width="12.140625" customWidth="1"/>
    <col min="9461" max="9461" width="11.7109375" customWidth="1"/>
    <col min="9462" max="9462" width="11.42578125" customWidth="1"/>
    <col min="9463" max="9463" width="12.7109375" customWidth="1"/>
    <col min="9464" max="9464" width="4.140625" customWidth="1"/>
    <col min="9465" max="9465" width="45.28515625" customWidth="1"/>
    <col min="9466" max="9466" width="14.85546875" customWidth="1"/>
    <col min="9467" max="9467" width="12.28515625" customWidth="1"/>
    <col min="9468" max="9469" width="11.140625" customWidth="1"/>
    <col min="9470" max="9470" width="12.42578125" customWidth="1"/>
    <col min="9471" max="9471" width="11.42578125" customWidth="1"/>
    <col min="9472" max="9472" width="13.5703125" customWidth="1"/>
    <col min="9711" max="9711" width="23.140625" customWidth="1"/>
    <col min="9712" max="9712" width="42.85546875" customWidth="1"/>
    <col min="9714" max="9714" width="11.28515625" customWidth="1"/>
    <col min="9715" max="9715" width="12.85546875" customWidth="1"/>
    <col min="9716" max="9716" width="12.140625" customWidth="1"/>
    <col min="9717" max="9717" width="11.7109375" customWidth="1"/>
    <col min="9718" max="9718" width="11.42578125" customWidth="1"/>
    <col min="9719" max="9719" width="12.7109375" customWidth="1"/>
    <col min="9720" max="9720" width="4.140625" customWidth="1"/>
    <col min="9721" max="9721" width="45.28515625" customWidth="1"/>
    <col min="9722" max="9722" width="14.85546875" customWidth="1"/>
    <col min="9723" max="9723" width="12.28515625" customWidth="1"/>
    <col min="9724" max="9725" width="11.140625" customWidth="1"/>
    <col min="9726" max="9726" width="12.42578125" customWidth="1"/>
    <col min="9727" max="9727" width="11.42578125" customWidth="1"/>
    <col min="9728" max="9728" width="13.5703125" customWidth="1"/>
    <col min="9967" max="9967" width="23.140625" customWidth="1"/>
    <col min="9968" max="9968" width="42.85546875" customWidth="1"/>
    <col min="9970" max="9970" width="11.28515625" customWidth="1"/>
    <col min="9971" max="9971" width="12.85546875" customWidth="1"/>
    <col min="9972" max="9972" width="12.140625" customWidth="1"/>
    <col min="9973" max="9973" width="11.7109375" customWidth="1"/>
    <col min="9974" max="9974" width="11.42578125" customWidth="1"/>
    <col min="9975" max="9975" width="12.7109375" customWidth="1"/>
    <col min="9976" max="9976" width="4.140625" customWidth="1"/>
    <col min="9977" max="9977" width="45.28515625" customWidth="1"/>
    <col min="9978" max="9978" width="14.85546875" customWidth="1"/>
    <col min="9979" max="9979" width="12.28515625" customWidth="1"/>
    <col min="9980" max="9981" width="11.140625" customWidth="1"/>
    <col min="9982" max="9982" width="12.42578125" customWidth="1"/>
    <col min="9983" max="9983" width="11.42578125" customWidth="1"/>
    <col min="9984" max="9984" width="13.5703125" customWidth="1"/>
    <col min="10223" max="10223" width="23.140625" customWidth="1"/>
    <col min="10224" max="10224" width="42.85546875" customWidth="1"/>
    <col min="10226" max="10226" width="11.28515625" customWidth="1"/>
    <col min="10227" max="10227" width="12.85546875" customWidth="1"/>
    <col min="10228" max="10228" width="12.140625" customWidth="1"/>
    <col min="10229" max="10229" width="11.7109375" customWidth="1"/>
    <col min="10230" max="10230" width="11.42578125" customWidth="1"/>
    <col min="10231" max="10231" width="12.7109375" customWidth="1"/>
    <col min="10232" max="10232" width="4.140625" customWidth="1"/>
    <col min="10233" max="10233" width="45.28515625" customWidth="1"/>
    <col min="10234" max="10234" width="14.85546875" customWidth="1"/>
    <col min="10235" max="10235" width="12.28515625" customWidth="1"/>
    <col min="10236" max="10237" width="11.140625" customWidth="1"/>
    <col min="10238" max="10238" width="12.42578125" customWidth="1"/>
    <col min="10239" max="10239" width="11.42578125" customWidth="1"/>
    <col min="10240" max="10240" width="13.5703125" customWidth="1"/>
    <col min="10479" max="10479" width="23.140625" customWidth="1"/>
    <col min="10480" max="10480" width="42.85546875" customWidth="1"/>
    <col min="10482" max="10482" width="11.28515625" customWidth="1"/>
    <col min="10483" max="10483" width="12.85546875" customWidth="1"/>
    <col min="10484" max="10484" width="12.140625" customWidth="1"/>
    <col min="10485" max="10485" width="11.7109375" customWidth="1"/>
    <col min="10486" max="10486" width="11.42578125" customWidth="1"/>
    <col min="10487" max="10487" width="12.7109375" customWidth="1"/>
    <col min="10488" max="10488" width="4.140625" customWidth="1"/>
    <col min="10489" max="10489" width="45.28515625" customWidth="1"/>
    <col min="10490" max="10490" width="14.85546875" customWidth="1"/>
    <col min="10491" max="10491" width="12.28515625" customWidth="1"/>
    <col min="10492" max="10493" width="11.140625" customWidth="1"/>
    <col min="10494" max="10494" width="12.42578125" customWidth="1"/>
    <col min="10495" max="10495" width="11.42578125" customWidth="1"/>
    <col min="10496" max="10496" width="13.5703125" customWidth="1"/>
    <col min="10735" max="10735" width="23.140625" customWidth="1"/>
    <col min="10736" max="10736" width="42.85546875" customWidth="1"/>
    <col min="10738" max="10738" width="11.28515625" customWidth="1"/>
    <col min="10739" max="10739" width="12.85546875" customWidth="1"/>
    <col min="10740" max="10740" width="12.140625" customWidth="1"/>
    <col min="10741" max="10741" width="11.7109375" customWidth="1"/>
    <col min="10742" max="10742" width="11.42578125" customWidth="1"/>
    <col min="10743" max="10743" width="12.7109375" customWidth="1"/>
    <col min="10744" max="10744" width="4.140625" customWidth="1"/>
    <col min="10745" max="10745" width="45.28515625" customWidth="1"/>
    <col min="10746" max="10746" width="14.85546875" customWidth="1"/>
    <col min="10747" max="10747" width="12.28515625" customWidth="1"/>
    <col min="10748" max="10749" width="11.140625" customWidth="1"/>
    <col min="10750" max="10750" width="12.42578125" customWidth="1"/>
    <col min="10751" max="10751" width="11.42578125" customWidth="1"/>
    <col min="10752" max="10752" width="13.5703125" customWidth="1"/>
    <col min="10991" max="10991" width="23.140625" customWidth="1"/>
    <col min="10992" max="10992" width="42.85546875" customWidth="1"/>
    <col min="10994" max="10994" width="11.28515625" customWidth="1"/>
    <col min="10995" max="10995" width="12.85546875" customWidth="1"/>
    <col min="10996" max="10996" width="12.140625" customWidth="1"/>
    <col min="10997" max="10997" width="11.7109375" customWidth="1"/>
    <col min="10998" max="10998" width="11.42578125" customWidth="1"/>
    <col min="10999" max="10999" width="12.7109375" customWidth="1"/>
    <col min="11000" max="11000" width="4.140625" customWidth="1"/>
    <col min="11001" max="11001" width="45.28515625" customWidth="1"/>
    <col min="11002" max="11002" width="14.85546875" customWidth="1"/>
    <col min="11003" max="11003" width="12.28515625" customWidth="1"/>
    <col min="11004" max="11005" width="11.140625" customWidth="1"/>
    <col min="11006" max="11006" width="12.42578125" customWidth="1"/>
    <col min="11007" max="11007" width="11.42578125" customWidth="1"/>
    <col min="11008" max="11008" width="13.5703125" customWidth="1"/>
    <col min="11247" max="11247" width="23.140625" customWidth="1"/>
    <col min="11248" max="11248" width="42.85546875" customWidth="1"/>
    <col min="11250" max="11250" width="11.28515625" customWidth="1"/>
    <col min="11251" max="11251" width="12.85546875" customWidth="1"/>
    <col min="11252" max="11252" width="12.140625" customWidth="1"/>
    <col min="11253" max="11253" width="11.7109375" customWidth="1"/>
    <col min="11254" max="11254" width="11.42578125" customWidth="1"/>
    <col min="11255" max="11255" width="12.7109375" customWidth="1"/>
    <col min="11256" max="11256" width="4.140625" customWidth="1"/>
    <col min="11257" max="11257" width="45.28515625" customWidth="1"/>
    <col min="11258" max="11258" width="14.85546875" customWidth="1"/>
    <col min="11259" max="11259" width="12.28515625" customWidth="1"/>
    <col min="11260" max="11261" width="11.140625" customWidth="1"/>
    <col min="11262" max="11262" width="12.42578125" customWidth="1"/>
    <col min="11263" max="11263" width="11.42578125" customWidth="1"/>
    <col min="11264" max="11264" width="13.5703125" customWidth="1"/>
    <col min="11503" max="11503" width="23.140625" customWidth="1"/>
    <col min="11504" max="11504" width="42.85546875" customWidth="1"/>
    <col min="11506" max="11506" width="11.28515625" customWidth="1"/>
    <col min="11507" max="11507" width="12.85546875" customWidth="1"/>
    <col min="11508" max="11508" width="12.140625" customWidth="1"/>
    <col min="11509" max="11509" width="11.7109375" customWidth="1"/>
    <col min="11510" max="11510" width="11.42578125" customWidth="1"/>
    <col min="11511" max="11511" width="12.7109375" customWidth="1"/>
    <col min="11512" max="11512" width="4.140625" customWidth="1"/>
    <col min="11513" max="11513" width="45.28515625" customWidth="1"/>
    <col min="11514" max="11514" width="14.85546875" customWidth="1"/>
    <col min="11515" max="11515" width="12.28515625" customWidth="1"/>
    <col min="11516" max="11517" width="11.140625" customWidth="1"/>
    <col min="11518" max="11518" width="12.42578125" customWidth="1"/>
    <col min="11519" max="11519" width="11.42578125" customWidth="1"/>
    <col min="11520" max="11520" width="13.5703125" customWidth="1"/>
    <col min="11759" max="11759" width="23.140625" customWidth="1"/>
    <col min="11760" max="11760" width="42.85546875" customWidth="1"/>
    <col min="11762" max="11762" width="11.28515625" customWidth="1"/>
    <col min="11763" max="11763" width="12.85546875" customWidth="1"/>
    <col min="11764" max="11764" width="12.140625" customWidth="1"/>
    <col min="11765" max="11765" width="11.7109375" customWidth="1"/>
    <col min="11766" max="11766" width="11.42578125" customWidth="1"/>
    <col min="11767" max="11767" width="12.7109375" customWidth="1"/>
    <col min="11768" max="11768" width="4.140625" customWidth="1"/>
    <col min="11769" max="11769" width="45.28515625" customWidth="1"/>
    <col min="11770" max="11770" width="14.85546875" customWidth="1"/>
    <col min="11771" max="11771" width="12.28515625" customWidth="1"/>
    <col min="11772" max="11773" width="11.140625" customWidth="1"/>
    <col min="11774" max="11774" width="12.42578125" customWidth="1"/>
    <col min="11775" max="11775" width="11.42578125" customWidth="1"/>
    <col min="11776" max="11776" width="13.5703125" customWidth="1"/>
    <col min="12015" max="12015" width="23.140625" customWidth="1"/>
    <col min="12016" max="12016" width="42.85546875" customWidth="1"/>
    <col min="12018" max="12018" width="11.28515625" customWidth="1"/>
    <col min="12019" max="12019" width="12.85546875" customWidth="1"/>
    <col min="12020" max="12020" width="12.140625" customWidth="1"/>
    <col min="12021" max="12021" width="11.7109375" customWidth="1"/>
    <col min="12022" max="12022" width="11.42578125" customWidth="1"/>
    <col min="12023" max="12023" width="12.7109375" customWidth="1"/>
    <col min="12024" max="12024" width="4.140625" customWidth="1"/>
    <col min="12025" max="12025" width="45.28515625" customWidth="1"/>
    <col min="12026" max="12026" width="14.85546875" customWidth="1"/>
    <col min="12027" max="12027" width="12.28515625" customWidth="1"/>
    <col min="12028" max="12029" width="11.140625" customWidth="1"/>
    <col min="12030" max="12030" width="12.42578125" customWidth="1"/>
    <col min="12031" max="12031" width="11.42578125" customWidth="1"/>
    <col min="12032" max="12032" width="13.5703125" customWidth="1"/>
    <col min="12271" max="12271" width="23.140625" customWidth="1"/>
    <col min="12272" max="12272" width="42.85546875" customWidth="1"/>
    <col min="12274" max="12274" width="11.28515625" customWidth="1"/>
    <col min="12275" max="12275" width="12.85546875" customWidth="1"/>
    <col min="12276" max="12276" width="12.140625" customWidth="1"/>
    <col min="12277" max="12277" width="11.7109375" customWidth="1"/>
    <col min="12278" max="12278" width="11.42578125" customWidth="1"/>
    <col min="12279" max="12279" width="12.7109375" customWidth="1"/>
    <col min="12280" max="12280" width="4.140625" customWidth="1"/>
    <col min="12281" max="12281" width="45.28515625" customWidth="1"/>
    <col min="12282" max="12282" width="14.85546875" customWidth="1"/>
    <col min="12283" max="12283" width="12.28515625" customWidth="1"/>
    <col min="12284" max="12285" width="11.140625" customWidth="1"/>
    <col min="12286" max="12286" width="12.42578125" customWidth="1"/>
    <col min="12287" max="12287" width="11.42578125" customWidth="1"/>
    <col min="12288" max="12288" width="13.5703125" customWidth="1"/>
    <col min="12527" max="12527" width="23.140625" customWidth="1"/>
    <col min="12528" max="12528" width="42.85546875" customWidth="1"/>
    <col min="12530" max="12530" width="11.28515625" customWidth="1"/>
    <col min="12531" max="12531" width="12.85546875" customWidth="1"/>
    <col min="12532" max="12532" width="12.140625" customWidth="1"/>
    <col min="12533" max="12533" width="11.7109375" customWidth="1"/>
    <col min="12534" max="12534" width="11.42578125" customWidth="1"/>
    <col min="12535" max="12535" width="12.7109375" customWidth="1"/>
    <col min="12536" max="12536" width="4.140625" customWidth="1"/>
    <col min="12537" max="12537" width="45.28515625" customWidth="1"/>
    <col min="12538" max="12538" width="14.85546875" customWidth="1"/>
    <col min="12539" max="12539" width="12.28515625" customWidth="1"/>
    <col min="12540" max="12541" width="11.140625" customWidth="1"/>
    <col min="12542" max="12542" width="12.42578125" customWidth="1"/>
    <col min="12543" max="12543" width="11.42578125" customWidth="1"/>
    <col min="12544" max="12544" width="13.5703125" customWidth="1"/>
    <col min="12783" max="12783" width="23.140625" customWidth="1"/>
    <col min="12784" max="12784" width="42.85546875" customWidth="1"/>
    <col min="12786" max="12786" width="11.28515625" customWidth="1"/>
    <col min="12787" max="12787" width="12.85546875" customWidth="1"/>
    <col min="12788" max="12788" width="12.140625" customWidth="1"/>
    <col min="12789" max="12789" width="11.7109375" customWidth="1"/>
    <col min="12790" max="12790" width="11.42578125" customWidth="1"/>
    <col min="12791" max="12791" width="12.7109375" customWidth="1"/>
    <col min="12792" max="12792" width="4.140625" customWidth="1"/>
    <col min="12793" max="12793" width="45.28515625" customWidth="1"/>
    <col min="12794" max="12794" width="14.85546875" customWidth="1"/>
    <col min="12795" max="12795" width="12.28515625" customWidth="1"/>
    <col min="12796" max="12797" width="11.140625" customWidth="1"/>
    <col min="12798" max="12798" width="12.42578125" customWidth="1"/>
    <col min="12799" max="12799" width="11.42578125" customWidth="1"/>
    <col min="12800" max="12800" width="13.5703125" customWidth="1"/>
    <col min="13039" max="13039" width="23.140625" customWidth="1"/>
    <col min="13040" max="13040" width="42.85546875" customWidth="1"/>
    <col min="13042" max="13042" width="11.28515625" customWidth="1"/>
    <col min="13043" max="13043" width="12.85546875" customWidth="1"/>
    <col min="13044" max="13044" width="12.140625" customWidth="1"/>
    <col min="13045" max="13045" width="11.7109375" customWidth="1"/>
    <col min="13046" max="13046" width="11.42578125" customWidth="1"/>
    <col min="13047" max="13047" width="12.7109375" customWidth="1"/>
    <col min="13048" max="13048" width="4.140625" customWidth="1"/>
    <col min="13049" max="13049" width="45.28515625" customWidth="1"/>
    <col min="13050" max="13050" width="14.85546875" customWidth="1"/>
    <col min="13051" max="13051" width="12.28515625" customWidth="1"/>
    <col min="13052" max="13053" width="11.140625" customWidth="1"/>
    <col min="13054" max="13054" width="12.42578125" customWidth="1"/>
    <col min="13055" max="13055" width="11.42578125" customWidth="1"/>
    <col min="13056" max="13056" width="13.5703125" customWidth="1"/>
    <col min="13295" max="13295" width="23.140625" customWidth="1"/>
    <col min="13296" max="13296" width="42.85546875" customWidth="1"/>
    <col min="13298" max="13298" width="11.28515625" customWidth="1"/>
    <col min="13299" max="13299" width="12.85546875" customWidth="1"/>
    <col min="13300" max="13300" width="12.140625" customWidth="1"/>
    <col min="13301" max="13301" width="11.7109375" customWidth="1"/>
    <col min="13302" max="13302" width="11.42578125" customWidth="1"/>
    <col min="13303" max="13303" width="12.7109375" customWidth="1"/>
    <col min="13304" max="13304" width="4.140625" customWidth="1"/>
    <col min="13305" max="13305" width="45.28515625" customWidth="1"/>
    <col min="13306" max="13306" width="14.85546875" customWidth="1"/>
    <col min="13307" max="13307" width="12.28515625" customWidth="1"/>
    <col min="13308" max="13309" width="11.140625" customWidth="1"/>
    <col min="13310" max="13310" width="12.42578125" customWidth="1"/>
    <col min="13311" max="13311" width="11.42578125" customWidth="1"/>
    <col min="13312" max="13312" width="13.5703125" customWidth="1"/>
    <col min="13551" max="13551" width="23.140625" customWidth="1"/>
    <col min="13552" max="13552" width="42.85546875" customWidth="1"/>
    <col min="13554" max="13554" width="11.28515625" customWidth="1"/>
    <col min="13555" max="13555" width="12.85546875" customWidth="1"/>
    <col min="13556" max="13556" width="12.140625" customWidth="1"/>
    <col min="13557" max="13557" width="11.7109375" customWidth="1"/>
    <col min="13558" max="13558" width="11.42578125" customWidth="1"/>
    <col min="13559" max="13559" width="12.7109375" customWidth="1"/>
    <col min="13560" max="13560" width="4.140625" customWidth="1"/>
    <col min="13561" max="13561" width="45.28515625" customWidth="1"/>
    <col min="13562" max="13562" width="14.85546875" customWidth="1"/>
    <col min="13563" max="13563" width="12.28515625" customWidth="1"/>
    <col min="13564" max="13565" width="11.140625" customWidth="1"/>
    <col min="13566" max="13566" width="12.42578125" customWidth="1"/>
    <col min="13567" max="13567" width="11.42578125" customWidth="1"/>
    <col min="13568" max="13568" width="13.5703125" customWidth="1"/>
    <col min="13807" max="13807" width="23.140625" customWidth="1"/>
    <col min="13808" max="13808" width="42.85546875" customWidth="1"/>
    <col min="13810" max="13810" width="11.28515625" customWidth="1"/>
    <col min="13811" max="13811" width="12.85546875" customWidth="1"/>
    <col min="13812" max="13812" width="12.140625" customWidth="1"/>
    <col min="13813" max="13813" width="11.7109375" customWidth="1"/>
    <col min="13814" max="13814" width="11.42578125" customWidth="1"/>
    <col min="13815" max="13815" width="12.7109375" customWidth="1"/>
    <col min="13816" max="13816" width="4.140625" customWidth="1"/>
    <col min="13817" max="13817" width="45.28515625" customWidth="1"/>
    <col min="13818" max="13818" width="14.85546875" customWidth="1"/>
    <col min="13819" max="13819" width="12.28515625" customWidth="1"/>
    <col min="13820" max="13821" width="11.140625" customWidth="1"/>
    <col min="13822" max="13822" width="12.42578125" customWidth="1"/>
    <col min="13823" max="13823" width="11.42578125" customWidth="1"/>
    <col min="13824" max="13824" width="13.5703125" customWidth="1"/>
    <col min="14063" max="14063" width="23.140625" customWidth="1"/>
    <col min="14064" max="14064" width="42.85546875" customWidth="1"/>
    <col min="14066" max="14066" width="11.28515625" customWidth="1"/>
    <col min="14067" max="14067" width="12.85546875" customWidth="1"/>
    <col min="14068" max="14068" width="12.140625" customWidth="1"/>
    <col min="14069" max="14069" width="11.7109375" customWidth="1"/>
    <col min="14070" max="14070" width="11.42578125" customWidth="1"/>
    <col min="14071" max="14071" width="12.7109375" customWidth="1"/>
    <col min="14072" max="14072" width="4.140625" customWidth="1"/>
    <col min="14073" max="14073" width="45.28515625" customWidth="1"/>
    <col min="14074" max="14074" width="14.85546875" customWidth="1"/>
    <col min="14075" max="14075" width="12.28515625" customWidth="1"/>
    <col min="14076" max="14077" width="11.140625" customWidth="1"/>
    <col min="14078" max="14078" width="12.42578125" customWidth="1"/>
    <col min="14079" max="14079" width="11.42578125" customWidth="1"/>
    <col min="14080" max="14080" width="13.5703125" customWidth="1"/>
    <col min="14319" max="14319" width="23.140625" customWidth="1"/>
    <col min="14320" max="14320" width="42.85546875" customWidth="1"/>
    <col min="14322" max="14322" width="11.28515625" customWidth="1"/>
    <col min="14323" max="14323" width="12.85546875" customWidth="1"/>
    <col min="14324" max="14324" width="12.140625" customWidth="1"/>
    <col min="14325" max="14325" width="11.7109375" customWidth="1"/>
    <col min="14326" max="14326" width="11.42578125" customWidth="1"/>
    <col min="14327" max="14327" width="12.7109375" customWidth="1"/>
    <col min="14328" max="14328" width="4.140625" customWidth="1"/>
    <col min="14329" max="14329" width="45.28515625" customWidth="1"/>
    <col min="14330" max="14330" width="14.85546875" customWidth="1"/>
    <col min="14331" max="14331" width="12.28515625" customWidth="1"/>
    <col min="14332" max="14333" width="11.140625" customWidth="1"/>
    <col min="14334" max="14334" width="12.42578125" customWidth="1"/>
    <col min="14335" max="14335" width="11.42578125" customWidth="1"/>
    <col min="14336" max="14336" width="13.5703125" customWidth="1"/>
    <col min="14575" max="14575" width="23.140625" customWidth="1"/>
    <col min="14576" max="14576" width="42.85546875" customWidth="1"/>
    <col min="14578" max="14578" width="11.28515625" customWidth="1"/>
    <col min="14579" max="14579" width="12.85546875" customWidth="1"/>
    <col min="14580" max="14580" width="12.140625" customWidth="1"/>
    <col min="14581" max="14581" width="11.7109375" customWidth="1"/>
    <col min="14582" max="14582" width="11.42578125" customWidth="1"/>
    <col min="14583" max="14583" width="12.7109375" customWidth="1"/>
    <col min="14584" max="14584" width="4.140625" customWidth="1"/>
    <col min="14585" max="14585" width="45.28515625" customWidth="1"/>
    <col min="14586" max="14586" width="14.85546875" customWidth="1"/>
    <col min="14587" max="14587" width="12.28515625" customWidth="1"/>
    <col min="14588" max="14589" width="11.140625" customWidth="1"/>
    <col min="14590" max="14590" width="12.42578125" customWidth="1"/>
    <col min="14591" max="14591" width="11.42578125" customWidth="1"/>
    <col min="14592" max="14592" width="13.5703125" customWidth="1"/>
    <col min="14831" max="14831" width="23.140625" customWidth="1"/>
    <col min="14832" max="14832" width="42.85546875" customWidth="1"/>
    <col min="14834" max="14834" width="11.28515625" customWidth="1"/>
    <col min="14835" max="14835" width="12.85546875" customWidth="1"/>
    <col min="14836" max="14836" width="12.140625" customWidth="1"/>
    <col min="14837" max="14837" width="11.7109375" customWidth="1"/>
    <col min="14838" max="14838" width="11.42578125" customWidth="1"/>
    <col min="14839" max="14839" width="12.7109375" customWidth="1"/>
    <col min="14840" max="14840" width="4.140625" customWidth="1"/>
    <col min="14841" max="14841" width="45.28515625" customWidth="1"/>
    <col min="14842" max="14842" width="14.85546875" customWidth="1"/>
    <col min="14843" max="14843" width="12.28515625" customWidth="1"/>
    <col min="14844" max="14845" width="11.140625" customWidth="1"/>
    <col min="14846" max="14846" width="12.42578125" customWidth="1"/>
    <col min="14847" max="14847" width="11.42578125" customWidth="1"/>
    <col min="14848" max="14848" width="13.5703125" customWidth="1"/>
    <col min="15087" max="15087" width="23.140625" customWidth="1"/>
    <col min="15088" max="15088" width="42.85546875" customWidth="1"/>
    <col min="15090" max="15090" width="11.28515625" customWidth="1"/>
    <col min="15091" max="15091" width="12.85546875" customWidth="1"/>
    <col min="15092" max="15092" width="12.140625" customWidth="1"/>
    <col min="15093" max="15093" width="11.7109375" customWidth="1"/>
    <col min="15094" max="15094" width="11.42578125" customWidth="1"/>
    <col min="15095" max="15095" width="12.7109375" customWidth="1"/>
    <col min="15096" max="15096" width="4.140625" customWidth="1"/>
    <col min="15097" max="15097" width="45.28515625" customWidth="1"/>
    <col min="15098" max="15098" width="14.85546875" customWidth="1"/>
    <col min="15099" max="15099" width="12.28515625" customWidth="1"/>
    <col min="15100" max="15101" width="11.140625" customWidth="1"/>
    <col min="15102" max="15102" width="12.42578125" customWidth="1"/>
    <col min="15103" max="15103" width="11.42578125" customWidth="1"/>
    <col min="15104" max="15104" width="13.5703125" customWidth="1"/>
    <col min="15343" max="15343" width="23.140625" customWidth="1"/>
    <col min="15344" max="15344" width="42.85546875" customWidth="1"/>
    <col min="15346" max="15346" width="11.28515625" customWidth="1"/>
    <col min="15347" max="15347" width="12.85546875" customWidth="1"/>
    <col min="15348" max="15348" width="12.140625" customWidth="1"/>
    <col min="15349" max="15349" width="11.7109375" customWidth="1"/>
    <col min="15350" max="15350" width="11.42578125" customWidth="1"/>
    <col min="15351" max="15351" width="12.7109375" customWidth="1"/>
    <col min="15352" max="15352" width="4.140625" customWidth="1"/>
    <col min="15353" max="15353" width="45.28515625" customWidth="1"/>
    <col min="15354" max="15354" width="14.85546875" customWidth="1"/>
    <col min="15355" max="15355" width="12.28515625" customWidth="1"/>
    <col min="15356" max="15357" width="11.140625" customWidth="1"/>
    <col min="15358" max="15358" width="12.42578125" customWidth="1"/>
    <col min="15359" max="15359" width="11.42578125" customWidth="1"/>
    <col min="15360" max="15360" width="13.5703125" customWidth="1"/>
    <col min="15599" max="15599" width="23.140625" customWidth="1"/>
    <col min="15600" max="15600" width="42.85546875" customWidth="1"/>
    <col min="15602" max="15602" width="11.28515625" customWidth="1"/>
    <col min="15603" max="15603" width="12.85546875" customWidth="1"/>
    <col min="15604" max="15604" width="12.140625" customWidth="1"/>
    <col min="15605" max="15605" width="11.7109375" customWidth="1"/>
    <col min="15606" max="15606" width="11.42578125" customWidth="1"/>
    <col min="15607" max="15607" width="12.7109375" customWidth="1"/>
    <col min="15608" max="15608" width="4.140625" customWidth="1"/>
    <col min="15609" max="15609" width="45.28515625" customWidth="1"/>
    <col min="15610" max="15610" width="14.85546875" customWidth="1"/>
    <col min="15611" max="15611" width="12.28515625" customWidth="1"/>
    <col min="15612" max="15613" width="11.140625" customWidth="1"/>
    <col min="15614" max="15614" width="12.42578125" customWidth="1"/>
    <col min="15615" max="15615" width="11.42578125" customWidth="1"/>
    <col min="15616" max="15616" width="13.5703125" customWidth="1"/>
    <col min="15855" max="15855" width="23.140625" customWidth="1"/>
    <col min="15856" max="15856" width="42.85546875" customWidth="1"/>
    <col min="15858" max="15858" width="11.28515625" customWidth="1"/>
    <col min="15859" max="15859" width="12.85546875" customWidth="1"/>
    <col min="15860" max="15860" width="12.140625" customWidth="1"/>
    <col min="15861" max="15861" width="11.7109375" customWidth="1"/>
    <col min="15862" max="15862" width="11.42578125" customWidth="1"/>
    <col min="15863" max="15863" width="12.7109375" customWidth="1"/>
    <col min="15864" max="15864" width="4.140625" customWidth="1"/>
    <col min="15865" max="15865" width="45.28515625" customWidth="1"/>
    <col min="15866" max="15866" width="14.85546875" customWidth="1"/>
    <col min="15867" max="15867" width="12.28515625" customWidth="1"/>
    <col min="15868" max="15869" width="11.140625" customWidth="1"/>
    <col min="15870" max="15870" width="12.42578125" customWidth="1"/>
    <col min="15871" max="15871" width="11.42578125" customWidth="1"/>
    <col min="15872" max="15872" width="13.5703125" customWidth="1"/>
    <col min="16111" max="16111" width="23.140625" customWidth="1"/>
    <col min="16112" max="16112" width="42.85546875" customWidth="1"/>
    <col min="16114" max="16114" width="11.28515625" customWidth="1"/>
    <col min="16115" max="16115" width="12.85546875" customWidth="1"/>
    <col min="16116" max="16116" width="12.140625" customWidth="1"/>
    <col min="16117" max="16117" width="11.7109375" customWidth="1"/>
    <col min="16118" max="16118" width="11.42578125" customWidth="1"/>
    <col min="16119" max="16119" width="12.7109375" customWidth="1"/>
    <col min="16120" max="16120" width="4.140625" customWidth="1"/>
    <col min="16121" max="16121" width="45.28515625" customWidth="1"/>
    <col min="16122" max="16122" width="14.85546875" customWidth="1"/>
    <col min="16123" max="16123" width="12.28515625" customWidth="1"/>
    <col min="16124" max="16125" width="11.140625" customWidth="1"/>
    <col min="16126" max="16126" width="12.42578125" customWidth="1"/>
    <col min="16127" max="16127" width="11.42578125" customWidth="1"/>
    <col min="16128" max="16128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5"/>
      <c r="T1" s="3"/>
      <c r="U1" s="3"/>
      <c r="V1" s="6"/>
      <c r="W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5"/>
      <c r="T2" s="3"/>
      <c r="U2" s="3"/>
      <c r="V2" s="6"/>
      <c r="W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140</v>
      </c>
      <c r="K3" s="2"/>
      <c r="L3" s="2"/>
      <c r="M3" s="2"/>
      <c r="N3" s="2"/>
      <c r="O3" s="3"/>
      <c r="P3" s="2"/>
      <c r="Q3" s="2"/>
      <c r="R3" s="2"/>
      <c r="S3" s="5"/>
      <c r="T3" s="3"/>
      <c r="U3" s="3"/>
      <c r="V3" s="6"/>
      <c r="W3" s="6"/>
    </row>
    <row r="4" spans="1:23" ht="18.75" x14ac:dyDescent="0.3">
      <c r="A4" s="2" t="s">
        <v>140</v>
      </c>
      <c r="B4" s="2"/>
      <c r="C4" s="2"/>
      <c r="D4" s="2"/>
      <c r="E4" s="2"/>
      <c r="F4" s="2"/>
      <c r="G4" s="3"/>
      <c r="H4" s="3"/>
      <c r="I4" s="4"/>
      <c r="J4" s="2" t="s">
        <v>199</v>
      </c>
      <c r="K4" s="2"/>
      <c r="L4" s="2"/>
      <c r="M4" s="2"/>
      <c r="N4" s="2"/>
      <c r="O4" s="3"/>
      <c r="P4" s="2"/>
      <c r="Q4" s="2"/>
      <c r="R4" s="2"/>
      <c r="S4" s="5"/>
      <c r="T4" s="3"/>
      <c r="U4" s="3"/>
      <c r="V4" s="6"/>
      <c r="W4" s="6"/>
    </row>
    <row r="5" spans="1:23" ht="18.75" x14ac:dyDescent="0.3">
      <c r="A5" s="2" t="s">
        <v>191</v>
      </c>
      <c r="B5" s="2"/>
      <c r="C5" s="2"/>
      <c r="D5" s="2"/>
      <c r="E5" s="2"/>
      <c r="F5" s="2"/>
      <c r="G5" s="3"/>
      <c r="H5" s="3"/>
      <c r="I5" s="4"/>
      <c r="J5" s="2" t="s">
        <v>185</v>
      </c>
      <c r="K5" s="2"/>
      <c r="L5" s="2"/>
      <c r="M5" s="2"/>
      <c r="N5" s="2"/>
      <c r="O5" s="3"/>
      <c r="P5" s="2"/>
      <c r="Q5" s="2"/>
      <c r="R5" s="2"/>
      <c r="S5" s="5"/>
      <c r="T5" s="3"/>
      <c r="U5" s="3"/>
      <c r="V5" s="6"/>
      <c r="W5" s="6"/>
    </row>
    <row r="6" spans="1:23" ht="18.75" x14ac:dyDescent="0.3">
      <c r="A6" s="2" t="s">
        <v>185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3"/>
      <c r="U6" s="3"/>
      <c r="V6" s="6"/>
      <c r="W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132</v>
      </c>
      <c r="N9" s="119" t="s">
        <v>132</v>
      </c>
      <c r="O9" s="119" t="s">
        <v>133</v>
      </c>
      <c r="P9" s="119" t="s">
        <v>134</v>
      </c>
      <c r="Q9" s="118" t="s">
        <v>135</v>
      </c>
      <c r="R9" s="119" t="s">
        <v>8</v>
      </c>
      <c r="S9" s="120"/>
      <c r="T9" s="121" t="s">
        <v>9</v>
      </c>
      <c r="U9" s="121"/>
      <c r="V9" s="121" t="s">
        <v>3</v>
      </c>
      <c r="W9" s="122" t="s">
        <v>3</v>
      </c>
    </row>
    <row r="10" spans="1:23" ht="15.75" x14ac:dyDescent="0.25">
      <c r="A10" s="11" t="s">
        <v>6</v>
      </c>
      <c r="B10" s="12">
        <f>B12</f>
        <v>4344.2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136</v>
      </c>
      <c r="N10" s="125" t="s">
        <v>136</v>
      </c>
      <c r="O10" s="125" t="s">
        <v>137</v>
      </c>
      <c r="P10" s="125" t="s">
        <v>136</v>
      </c>
      <c r="Q10" s="125" t="s">
        <v>136</v>
      </c>
      <c r="R10" s="125" t="s">
        <v>13</v>
      </c>
      <c r="S10" s="125" t="s">
        <v>14</v>
      </c>
      <c r="T10" s="125" t="s">
        <v>15</v>
      </c>
      <c r="U10" s="125" t="s">
        <v>16</v>
      </c>
      <c r="V10" s="125" t="s">
        <v>17</v>
      </c>
      <c r="W10" s="125" t="s">
        <v>18</v>
      </c>
    </row>
    <row r="11" spans="1:23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138</v>
      </c>
      <c r="N11" s="126" t="s">
        <v>198</v>
      </c>
      <c r="O11" s="126" t="s">
        <v>136</v>
      </c>
      <c r="P11" s="126"/>
      <c r="Q11" s="126"/>
      <c r="R11" s="126" t="s">
        <v>20</v>
      </c>
      <c r="S11" s="126"/>
      <c r="T11" s="126"/>
      <c r="U11" s="126"/>
      <c r="V11" s="126"/>
      <c r="W11" s="126"/>
    </row>
    <row r="12" spans="1:23" ht="16.5" thickBot="1" x14ac:dyDescent="0.3">
      <c r="A12" s="19" t="s">
        <v>19</v>
      </c>
      <c r="B12" s="12">
        <v>4344.2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23</v>
      </c>
      <c r="S12" s="126" t="s">
        <v>22</v>
      </c>
      <c r="T12" s="126" t="s">
        <v>22</v>
      </c>
      <c r="U12" s="126" t="s">
        <v>22</v>
      </c>
      <c r="V12" s="126" t="s">
        <v>22</v>
      </c>
      <c r="W12" s="126" t="s">
        <v>22</v>
      </c>
    </row>
    <row r="13" spans="1:23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192</v>
      </c>
      <c r="L13" s="131">
        <v>-435570.96</v>
      </c>
      <c r="M13" s="131"/>
      <c r="N13" s="131"/>
      <c r="O13" s="131"/>
      <c r="P13" s="131"/>
      <c r="Q13" s="131"/>
      <c r="R13" s="132"/>
      <c r="S13" s="147"/>
      <c r="T13" s="132"/>
      <c r="U13" s="132"/>
      <c r="V13" s="132"/>
      <c r="W13" s="30"/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6"/>
      <c r="N14" s="146"/>
      <c r="O14" s="146"/>
      <c r="P14" s="146"/>
      <c r="Q14" s="146"/>
      <c r="R14" s="125"/>
      <c r="S14" s="125"/>
      <c r="T14" s="125"/>
      <c r="U14" s="125"/>
      <c r="V14" s="125"/>
      <c r="W14" s="125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193</v>
      </c>
      <c r="L15" s="139">
        <f>L16+L17+L18</f>
        <v>517150.74</v>
      </c>
      <c r="M15" s="139">
        <f t="shared" ref="M15:W15" si="0">M16+M17+M18</f>
        <v>1669.44</v>
      </c>
      <c r="N15" s="139">
        <f t="shared" ref="N15" si="1">N16+N17+N18</f>
        <v>0</v>
      </c>
      <c r="O15" s="139">
        <f t="shared" si="0"/>
        <v>1143.3399999999999</v>
      </c>
      <c r="P15" s="139">
        <f t="shared" si="0"/>
        <v>1695.45</v>
      </c>
      <c r="Q15" s="139">
        <f t="shared" si="0"/>
        <v>75688.31</v>
      </c>
      <c r="R15" s="139">
        <f>R16+R17+R18</f>
        <v>195887.15000000002</v>
      </c>
      <c r="S15" s="139">
        <f t="shared" si="0"/>
        <v>-99.49</v>
      </c>
      <c r="T15" s="139">
        <f t="shared" si="0"/>
        <v>77.53</v>
      </c>
      <c r="U15" s="139">
        <f t="shared" si="0"/>
        <v>446.25</v>
      </c>
      <c r="V15" s="139">
        <f t="shared" si="0"/>
        <v>24791.360000000001</v>
      </c>
      <c r="W15" s="140">
        <f t="shared" si="0"/>
        <v>170671.5</v>
      </c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350821.16</v>
      </c>
      <c r="M16" s="139">
        <v>779.59</v>
      </c>
      <c r="N16" s="139">
        <v>0</v>
      </c>
      <c r="O16" s="139">
        <v>934.3</v>
      </c>
      <c r="P16" s="139">
        <v>783.59</v>
      </c>
      <c r="Q16" s="139">
        <v>34170.19</v>
      </c>
      <c r="R16" s="139">
        <f>S16+T16+U16+V16+W16</f>
        <v>60948.509999999995</v>
      </c>
      <c r="S16" s="139">
        <v>-116.47</v>
      </c>
      <c r="T16" s="139">
        <v>77.53</v>
      </c>
      <c r="U16" s="139">
        <v>446.25</v>
      </c>
      <c r="V16" s="139">
        <v>24791.360000000001</v>
      </c>
      <c r="W16" s="140">
        <v>35749.839999999997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166329.57999999999</v>
      </c>
      <c r="M17" s="139">
        <v>889.85</v>
      </c>
      <c r="N17" s="139">
        <v>0</v>
      </c>
      <c r="O17" s="139">
        <v>209.04</v>
      </c>
      <c r="P17" s="139">
        <v>911.86</v>
      </c>
      <c r="Q17" s="139">
        <v>41518.120000000003</v>
      </c>
      <c r="R17" s="139">
        <f>S17+T17+U17+V17+W17</f>
        <v>134938.64000000001</v>
      </c>
      <c r="S17" s="139">
        <v>16.98</v>
      </c>
      <c r="T17" s="139">
        <v>0</v>
      </c>
      <c r="U17" s="139">
        <v>0</v>
      </c>
      <c r="V17" s="139">
        <v>0</v>
      </c>
      <c r="W17" s="140">
        <v>134921.66</v>
      </c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/>
      <c r="K18" s="135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</row>
    <row r="19" spans="1:23" ht="16.5" customHeight="1" x14ac:dyDescent="0.25">
      <c r="A19" s="40" t="s">
        <v>38</v>
      </c>
      <c r="B19" s="31" t="s">
        <v>39</v>
      </c>
      <c r="C19" s="41">
        <f>D19*4344.2*4</f>
        <v>54563.152000000002</v>
      </c>
      <c r="D19" s="42">
        <v>3.14</v>
      </c>
      <c r="E19" s="41">
        <f>F19*4344.2*4</f>
        <v>54563.152000000002</v>
      </c>
      <c r="F19" s="42">
        <v>3.14</v>
      </c>
      <c r="G19" s="43">
        <f>C19-E19</f>
        <v>0</v>
      </c>
      <c r="H19" s="42">
        <f>D19-F19</f>
        <v>0</v>
      </c>
      <c r="I19" s="44"/>
      <c r="J19" s="134"/>
      <c r="K19" s="135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</row>
    <row r="20" spans="1:23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</v>
      </c>
      <c r="K20" s="135" t="s">
        <v>194</v>
      </c>
      <c r="L20" s="139">
        <f>L21+L22+L23</f>
        <v>1943073.78</v>
      </c>
      <c r="M20" s="139">
        <f t="shared" ref="M20:W20" si="2">M21+M22+M23</f>
        <v>4692.96</v>
      </c>
      <c r="N20" s="139">
        <f t="shared" ref="N20" si="3">N21+N22+N23</f>
        <v>21327.48</v>
      </c>
      <c r="O20" s="139">
        <f t="shared" si="2"/>
        <v>7256.1399999999994</v>
      </c>
      <c r="P20" s="139">
        <f t="shared" si="2"/>
        <v>4951.67</v>
      </c>
      <c r="Q20" s="139">
        <f t="shared" si="2"/>
        <v>171394.72</v>
      </c>
      <c r="R20" s="139">
        <f t="shared" si="2"/>
        <v>268207.17</v>
      </c>
      <c r="S20" s="139">
        <f t="shared" si="2"/>
        <v>0</v>
      </c>
      <c r="T20" s="139">
        <f t="shared" si="2"/>
        <v>0</v>
      </c>
      <c r="U20" s="139">
        <f t="shared" si="2"/>
        <v>0</v>
      </c>
      <c r="V20" s="139">
        <f t="shared" si="2"/>
        <v>289263.69</v>
      </c>
      <c r="W20" s="140">
        <f t="shared" si="2"/>
        <v>-21056.52</v>
      </c>
    </row>
    <row r="21" spans="1:23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2.1</v>
      </c>
      <c r="K21" s="135" t="s">
        <v>37</v>
      </c>
      <c r="L21" s="139">
        <f>1915822.5+21864.93</f>
        <v>1937687.43</v>
      </c>
      <c r="M21" s="137">
        <v>4679.55</v>
      </c>
      <c r="N21" s="137">
        <v>21266.39</v>
      </c>
      <c r="O21" s="139">
        <v>7235.28</v>
      </c>
      <c r="P21" s="137">
        <v>4938.26</v>
      </c>
      <c r="Q21" s="137">
        <v>170917.92</v>
      </c>
      <c r="R21" s="139">
        <f>S21+T21+U21+V21+W21</f>
        <v>268207.17</v>
      </c>
      <c r="S21" s="139">
        <v>0</v>
      </c>
      <c r="T21" s="139">
        <v>0</v>
      </c>
      <c r="U21" s="139">
        <v>0</v>
      </c>
      <c r="V21" s="139">
        <v>289263.69</v>
      </c>
      <c r="W21" s="140">
        <f>808.41-21864.93</f>
        <v>-21056.52</v>
      </c>
    </row>
    <row r="22" spans="1:23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>
        <v>2.2000000000000002</v>
      </c>
      <c r="K22" s="135" t="s">
        <v>40</v>
      </c>
      <c r="L22" s="139">
        <f>5386.35</f>
        <v>5386.35</v>
      </c>
      <c r="M22" s="137">
        <v>13.41</v>
      </c>
      <c r="N22" s="137">
        <v>61.09</v>
      </c>
      <c r="O22" s="139">
        <v>20.86</v>
      </c>
      <c r="P22" s="137">
        <v>13.41</v>
      </c>
      <c r="Q22" s="137">
        <v>476.8</v>
      </c>
      <c r="R22" s="139">
        <f>S22+T22+U22+V22+W22</f>
        <v>0</v>
      </c>
      <c r="S22" s="139">
        <v>0</v>
      </c>
      <c r="T22" s="139">
        <v>0</v>
      </c>
      <c r="U22" s="139">
        <v>0</v>
      </c>
      <c r="V22" s="139">
        <v>0</v>
      </c>
      <c r="W22" s="140">
        <v>0</v>
      </c>
    </row>
    <row r="23" spans="1:23" ht="16.5" customHeight="1" x14ac:dyDescent="0.25">
      <c r="A23" s="24" t="s">
        <v>49</v>
      </c>
      <c r="B23" s="31" t="s">
        <v>175</v>
      </c>
      <c r="C23" s="32"/>
      <c r="D23" s="33"/>
      <c r="E23" s="32"/>
      <c r="F23" s="33"/>
      <c r="G23" s="34"/>
      <c r="H23" s="33"/>
      <c r="I23" s="35"/>
      <c r="J23" s="134"/>
      <c r="K23" s="135"/>
      <c r="L23" s="137"/>
      <c r="M23" s="150"/>
      <c r="N23" s="150"/>
      <c r="O23" s="150"/>
      <c r="P23" s="150"/>
      <c r="Q23" s="150"/>
      <c r="R23" s="139"/>
      <c r="S23" s="139"/>
      <c r="T23" s="139"/>
      <c r="U23" s="139"/>
      <c r="V23" s="150"/>
      <c r="W23" s="140"/>
    </row>
    <row r="24" spans="1:23" ht="16.5" customHeight="1" x14ac:dyDescent="0.25">
      <c r="A24" s="24" t="s">
        <v>50</v>
      </c>
      <c r="B24" s="31" t="s">
        <v>116</v>
      </c>
      <c r="C24" s="32"/>
      <c r="D24" s="33"/>
      <c r="E24" s="32"/>
      <c r="F24" s="33"/>
      <c r="G24" s="34"/>
      <c r="H24" s="33"/>
      <c r="I24" s="35"/>
      <c r="J24" s="134">
        <v>3</v>
      </c>
      <c r="K24" s="135" t="s">
        <v>195</v>
      </c>
      <c r="L24" s="139">
        <f>L25+L26+L27</f>
        <v>1915921.4</v>
      </c>
      <c r="M24" s="139">
        <f t="shared" ref="M24:W24" si="4">M25+M26+M27</f>
        <v>4700.7</v>
      </c>
      <c r="N24" s="139">
        <f t="shared" ref="N24" si="5">N25+N26+N27</f>
        <v>18408.34</v>
      </c>
      <c r="O24" s="139">
        <f t="shared" si="4"/>
        <v>7095.69</v>
      </c>
      <c r="P24" s="139">
        <f t="shared" si="4"/>
        <v>4884.6899999999996</v>
      </c>
      <c r="Q24" s="139">
        <f t="shared" si="4"/>
        <v>174506.23</v>
      </c>
      <c r="R24" s="139">
        <f t="shared" si="4"/>
        <v>297138.45999999996</v>
      </c>
      <c r="S24" s="139">
        <f t="shared" si="4"/>
        <v>715.06</v>
      </c>
      <c r="T24" s="139">
        <f t="shared" si="4"/>
        <v>70.06</v>
      </c>
      <c r="U24" s="139">
        <f t="shared" si="4"/>
        <v>446.25</v>
      </c>
      <c r="V24" s="139">
        <f t="shared" si="4"/>
        <v>275281.96999999997</v>
      </c>
      <c r="W24" s="140">
        <f t="shared" si="4"/>
        <v>20625.12</v>
      </c>
    </row>
    <row r="25" spans="1:23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3.1</v>
      </c>
      <c r="K25" s="135" t="s">
        <v>45</v>
      </c>
      <c r="L25" s="139">
        <v>1915921.4</v>
      </c>
      <c r="M25" s="139">
        <v>4700.7</v>
      </c>
      <c r="N25" s="139">
        <v>18408.34</v>
      </c>
      <c r="O25" s="139">
        <v>7095.69</v>
      </c>
      <c r="P25" s="139">
        <v>4884.6899999999996</v>
      </c>
      <c r="Q25" s="139">
        <v>174506.23</v>
      </c>
      <c r="R25" s="139">
        <f>S25+T25+U25+V25+W25</f>
        <v>297138.45999999996</v>
      </c>
      <c r="S25" s="139">
        <f>154.93+560.13</f>
        <v>715.06</v>
      </c>
      <c r="T25" s="139">
        <v>70.06</v>
      </c>
      <c r="U25" s="139">
        <v>446.25</v>
      </c>
      <c r="V25" s="139">
        <f>273914.35+1367.62</f>
        <v>275281.96999999997</v>
      </c>
      <c r="W25" s="140">
        <v>20625.12</v>
      </c>
    </row>
    <row r="26" spans="1:23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>
        <v>3.2</v>
      </c>
      <c r="K26" s="135" t="s">
        <v>48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f t="shared" ref="R26" si="6">S26+T26+U26+V26+W26</f>
        <v>0</v>
      </c>
      <c r="S26" s="139">
        <v>0</v>
      </c>
      <c r="T26" s="139">
        <v>0</v>
      </c>
      <c r="U26" s="139">
        <v>0</v>
      </c>
      <c r="V26" s="139">
        <v>0</v>
      </c>
      <c r="W26" s="140">
        <v>0</v>
      </c>
    </row>
    <row r="27" spans="1:23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/>
      <c r="K27" s="135"/>
      <c r="L27" s="139"/>
      <c r="M27" s="151"/>
      <c r="N27" s="151"/>
      <c r="O27" s="151"/>
      <c r="P27" s="151"/>
      <c r="Q27" s="151"/>
      <c r="R27" s="139"/>
      <c r="S27" s="150"/>
      <c r="T27" s="139"/>
      <c r="U27" s="139"/>
      <c r="V27" s="150"/>
      <c r="W27" s="154"/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4</v>
      </c>
      <c r="K28" s="135" t="s">
        <v>196</v>
      </c>
      <c r="L28" s="139">
        <f>L29+L30+L31</f>
        <v>544303.11999999988</v>
      </c>
      <c r="M28" s="139">
        <f t="shared" ref="M28:W28" si="7">M29+M30+M31</f>
        <v>1661.7000000000005</v>
      </c>
      <c r="N28" s="139">
        <f t="shared" ref="N28" si="8">N29+N30+N31</f>
        <v>2919.1399999999994</v>
      </c>
      <c r="O28" s="139">
        <f t="shared" si="7"/>
        <v>1303.7900000000004</v>
      </c>
      <c r="P28" s="139">
        <f t="shared" si="7"/>
        <v>1762.4300000000007</v>
      </c>
      <c r="Q28" s="139">
        <f t="shared" si="7"/>
        <v>72576.800000000017</v>
      </c>
      <c r="R28" s="139">
        <f t="shared" si="7"/>
        <v>166955.86000000004</v>
      </c>
      <c r="S28" s="139">
        <f t="shared" si="7"/>
        <v>-814.55</v>
      </c>
      <c r="T28" s="139">
        <f t="shared" si="7"/>
        <v>7.4699999999999989</v>
      </c>
      <c r="U28" s="139">
        <f t="shared" si="7"/>
        <v>0</v>
      </c>
      <c r="V28" s="139">
        <f t="shared" si="7"/>
        <v>38773.080000000016</v>
      </c>
      <c r="W28" s="140">
        <f t="shared" si="7"/>
        <v>128989.86</v>
      </c>
    </row>
    <row r="29" spans="1:23" ht="15.75" x14ac:dyDescent="0.25">
      <c r="A29" s="45" t="s">
        <v>57</v>
      </c>
      <c r="B29" s="46" t="s">
        <v>39</v>
      </c>
      <c r="C29" s="41">
        <f>D29*4344.2*4</f>
        <v>56995.903999999995</v>
      </c>
      <c r="D29" s="47">
        <v>3.28</v>
      </c>
      <c r="E29" s="41">
        <f>F29*4344.2*4</f>
        <v>56995.903999999995</v>
      </c>
      <c r="F29" s="68">
        <v>3.28</v>
      </c>
      <c r="G29" s="43">
        <f>C29-E29</f>
        <v>0</v>
      </c>
      <c r="H29" s="47">
        <f>D29-F29</f>
        <v>0</v>
      </c>
      <c r="I29" s="35"/>
      <c r="J29" s="134">
        <v>4.0999999999999996</v>
      </c>
      <c r="K29" s="135" t="s">
        <v>52</v>
      </c>
      <c r="L29" s="139">
        <f>L16+L21-L25</f>
        <v>372587.18999999994</v>
      </c>
      <c r="M29" s="139">
        <f t="shared" ref="M29:W30" si="9">M16+M21-M25</f>
        <v>758.44000000000051</v>
      </c>
      <c r="N29" s="139">
        <f t="shared" ref="N29" si="10">N16+N21-N25</f>
        <v>2858.0499999999993</v>
      </c>
      <c r="O29" s="139">
        <f t="shared" si="9"/>
        <v>1073.8900000000003</v>
      </c>
      <c r="P29" s="139">
        <f t="shared" si="9"/>
        <v>837.16000000000076</v>
      </c>
      <c r="Q29" s="139">
        <f t="shared" si="9"/>
        <v>30581.880000000005</v>
      </c>
      <c r="R29" s="139">
        <f t="shared" si="9"/>
        <v>32017.22000000003</v>
      </c>
      <c r="S29" s="139">
        <f t="shared" si="9"/>
        <v>-831.53</v>
      </c>
      <c r="T29" s="139">
        <f t="shared" si="9"/>
        <v>7.4699999999999989</v>
      </c>
      <c r="U29" s="139">
        <f t="shared" si="9"/>
        <v>0</v>
      </c>
      <c r="V29" s="139">
        <f t="shared" si="9"/>
        <v>38773.080000000016</v>
      </c>
      <c r="W29" s="140">
        <f>W16+W21-W25</f>
        <v>-5931.8000000000029</v>
      </c>
    </row>
    <row r="30" spans="1:23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>
        <v>4.2</v>
      </c>
      <c r="K30" s="135" t="s">
        <v>54</v>
      </c>
      <c r="L30" s="139">
        <f>L17+L22-L26</f>
        <v>171715.93</v>
      </c>
      <c r="M30" s="139">
        <f t="shared" si="9"/>
        <v>903.26</v>
      </c>
      <c r="N30" s="139">
        <f t="shared" ref="N30" si="11">N17+N22-N26</f>
        <v>61.09</v>
      </c>
      <c r="O30" s="139">
        <f t="shared" si="9"/>
        <v>229.89999999999998</v>
      </c>
      <c r="P30" s="139">
        <f t="shared" si="9"/>
        <v>925.27</v>
      </c>
      <c r="Q30" s="139">
        <f t="shared" si="9"/>
        <v>41994.920000000006</v>
      </c>
      <c r="R30" s="139">
        <f t="shared" si="9"/>
        <v>134938.64000000001</v>
      </c>
      <c r="S30" s="139">
        <f t="shared" si="9"/>
        <v>16.98</v>
      </c>
      <c r="T30" s="139">
        <f t="shared" si="9"/>
        <v>0</v>
      </c>
      <c r="U30" s="139">
        <f t="shared" si="9"/>
        <v>0</v>
      </c>
      <c r="V30" s="139">
        <f t="shared" si="9"/>
        <v>0</v>
      </c>
      <c r="W30" s="140">
        <f t="shared" si="9"/>
        <v>134921.66</v>
      </c>
    </row>
    <row r="31" spans="1:23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/>
      <c r="K31" s="135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0"/>
    </row>
    <row r="32" spans="1:23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5</v>
      </c>
      <c r="K32" s="135" t="s">
        <v>56</v>
      </c>
      <c r="L32" s="139">
        <f>'2018 янв-июль'!E121+'2018 авг'!E123+'2018 сент-дек'!E123</f>
        <v>1962982.014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40"/>
    </row>
    <row r="33" spans="1:23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>
        <v>6</v>
      </c>
      <c r="K33" s="135" t="s">
        <v>58</v>
      </c>
      <c r="L33" s="139">
        <f>L20-L32</f>
        <v>-19908.233999999939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40"/>
    </row>
    <row r="34" spans="1:23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 t="s">
        <v>59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</row>
    <row r="35" spans="1:23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/>
      <c r="K35" s="135" t="s">
        <v>61</v>
      </c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0"/>
    </row>
    <row r="36" spans="1:23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 t="s">
        <v>3</v>
      </c>
      <c r="K36" s="135" t="s">
        <v>3</v>
      </c>
      <c r="L36" s="137"/>
      <c r="M36" s="137"/>
      <c r="N36" s="137"/>
      <c r="O36" s="137"/>
      <c r="P36" s="137"/>
      <c r="Q36" s="137"/>
      <c r="R36" s="139"/>
      <c r="S36" s="139"/>
      <c r="T36" s="139"/>
      <c r="U36" s="139"/>
      <c r="V36" s="139"/>
      <c r="W36" s="138"/>
    </row>
    <row r="37" spans="1:23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>
        <v>7</v>
      </c>
      <c r="K37" s="135" t="s">
        <v>66</v>
      </c>
      <c r="L37" s="139">
        <f>L24-L32</f>
        <v>-47060.61400000006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7"/>
      <c r="W37" s="138"/>
    </row>
    <row r="38" spans="1:23" ht="15.75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35" t="s">
        <v>69</v>
      </c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8"/>
    </row>
    <row r="39" spans="1:23" ht="16.5" thickBot="1" x14ac:dyDescent="0.3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34"/>
      <c r="K39" s="141"/>
      <c r="L39" s="139"/>
      <c r="M39" s="139"/>
      <c r="N39" s="139"/>
      <c r="O39" s="139"/>
      <c r="P39" s="139"/>
      <c r="Q39" s="139"/>
      <c r="R39" s="137"/>
      <c r="S39" s="137"/>
      <c r="T39" s="137"/>
      <c r="U39" s="137"/>
      <c r="V39" s="137"/>
      <c r="W39" s="138"/>
    </row>
    <row r="40" spans="1:23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29" t="s">
        <v>139</v>
      </c>
      <c r="K40" s="130" t="s">
        <v>197</v>
      </c>
      <c r="L40" s="136">
        <f>L13+L37</f>
        <v>-482631.57400000008</v>
      </c>
      <c r="M40" s="136"/>
      <c r="N40" s="136"/>
      <c r="O40" s="136"/>
      <c r="P40" s="136"/>
      <c r="Q40" s="136"/>
      <c r="R40" s="139"/>
      <c r="S40" s="139"/>
      <c r="T40" s="139"/>
      <c r="U40" s="139"/>
      <c r="V40" s="139"/>
      <c r="W40" s="140"/>
    </row>
    <row r="41" spans="1:23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0" t="s">
        <v>3</v>
      </c>
      <c r="L41" s="139"/>
      <c r="M41" s="137"/>
      <c r="N41" s="137"/>
      <c r="O41" s="137"/>
      <c r="P41" s="137"/>
      <c r="Q41" s="137"/>
      <c r="R41" s="139"/>
      <c r="S41" s="139"/>
      <c r="T41" s="139"/>
      <c r="U41" s="139"/>
      <c r="V41" s="139"/>
      <c r="W41" s="140"/>
    </row>
    <row r="42" spans="1:23" ht="15.75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35" t="s">
        <v>182</v>
      </c>
      <c r="L42" s="137"/>
      <c r="M42" s="137"/>
      <c r="N42" s="137"/>
      <c r="O42" s="137"/>
      <c r="P42" s="137"/>
      <c r="Q42" s="137"/>
      <c r="R42" s="139"/>
      <c r="S42" s="139"/>
      <c r="T42" s="139"/>
      <c r="U42" s="139"/>
      <c r="V42" s="139"/>
      <c r="W42" s="140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34"/>
      <c r="K43" s="135" t="s">
        <v>183</v>
      </c>
      <c r="L43" s="139">
        <f>8100+28800</f>
        <v>36900</v>
      </c>
      <c r="M43" s="148"/>
      <c r="N43" s="148"/>
      <c r="O43" s="148"/>
      <c r="P43" s="148"/>
      <c r="Q43" s="148"/>
      <c r="R43" s="139"/>
      <c r="S43" s="139"/>
      <c r="T43" s="139"/>
      <c r="U43" s="139"/>
      <c r="V43" s="139"/>
      <c r="W43" s="140"/>
    </row>
    <row r="44" spans="1:23" ht="15.75" x14ac:dyDescent="0.25">
      <c r="A44" s="45" t="s">
        <v>79</v>
      </c>
      <c r="B44" s="49" t="s">
        <v>80</v>
      </c>
      <c r="C44" s="41">
        <f>D44*4344.2*4</f>
        <v>23284.912</v>
      </c>
      <c r="D44" s="47">
        <v>1.34</v>
      </c>
      <c r="E44" s="41">
        <f>F44*4344.2*4</f>
        <v>23284.912</v>
      </c>
      <c r="F44" s="42">
        <v>1.34</v>
      </c>
      <c r="G44" s="43">
        <f>C44-E44</f>
        <v>0</v>
      </c>
      <c r="H44" s="47">
        <f>D44-F44</f>
        <v>0</v>
      </c>
      <c r="I44" s="35"/>
      <c r="J44" s="134"/>
      <c r="K44" s="135"/>
      <c r="L44" s="139"/>
      <c r="M44" s="137"/>
      <c r="N44" s="137"/>
      <c r="O44" s="137"/>
      <c r="P44" s="137"/>
      <c r="Q44" s="137"/>
      <c r="R44" s="139"/>
      <c r="S44" s="139"/>
      <c r="T44" s="139"/>
      <c r="U44" s="139"/>
      <c r="V44" s="139"/>
      <c r="W44" s="140"/>
    </row>
    <row r="45" spans="1:23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5"/>
      <c r="L45" s="136"/>
      <c r="M45" s="137"/>
      <c r="N45" s="137"/>
      <c r="O45" s="137"/>
      <c r="P45" s="137"/>
      <c r="Q45" s="137"/>
      <c r="R45" s="139"/>
      <c r="S45" s="139"/>
      <c r="T45" s="139"/>
      <c r="U45" s="139"/>
      <c r="V45" s="139"/>
      <c r="W45" s="140"/>
    </row>
    <row r="46" spans="1:23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0"/>
      <c r="L46" s="137"/>
      <c r="M46" s="137"/>
      <c r="N46" s="137"/>
      <c r="O46" s="137"/>
      <c r="P46" s="137"/>
      <c r="Q46" s="137"/>
      <c r="R46" s="139"/>
      <c r="S46" s="139"/>
      <c r="T46" s="139"/>
      <c r="U46" s="139"/>
      <c r="V46" s="139"/>
      <c r="W46" s="140"/>
    </row>
    <row r="47" spans="1:23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34"/>
      <c r="K47" s="130" t="s">
        <v>76</v>
      </c>
      <c r="L47" s="137"/>
      <c r="M47" s="137"/>
      <c r="N47" s="137"/>
      <c r="O47" s="137"/>
      <c r="P47" s="137"/>
      <c r="Q47" s="137"/>
      <c r="R47" s="139"/>
      <c r="S47" s="139"/>
      <c r="T47" s="139"/>
      <c r="U47" s="139"/>
      <c r="V47" s="139"/>
      <c r="W47" s="140"/>
    </row>
    <row r="48" spans="1:23" ht="16.5" thickBot="1" x14ac:dyDescent="0.3">
      <c r="A48" s="45" t="s">
        <v>84</v>
      </c>
      <c r="B48" s="49" t="s">
        <v>85</v>
      </c>
      <c r="C48" s="41">
        <f>D48*4344.2*4</f>
        <v>16334.191999999999</v>
      </c>
      <c r="D48" s="47">
        <v>0.94</v>
      </c>
      <c r="E48" s="41">
        <f>F48*4344.2*4</f>
        <v>16334.191999999999</v>
      </c>
      <c r="F48" s="68">
        <v>0.94</v>
      </c>
      <c r="G48" s="43">
        <f>C48-E48</f>
        <v>0</v>
      </c>
      <c r="H48" s="47">
        <f>D48-F48</f>
        <v>0</v>
      </c>
      <c r="I48" s="35"/>
      <c r="J48" s="142"/>
      <c r="K48" s="143" t="s">
        <v>181</v>
      </c>
      <c r="L48" s="143"/>
      <c r="M48" s="143"/>
      <c r="N48" s="143"/>
      <c r="O48" s="143"/>
      <c r="P48" s="143"/>
      <c r="Q48" s="143"/>
      <c r="R48" s="144"/>
      <c r="S48" s="144"/>
      <c r="T48" s="144"/>
      <c r="U48" s="144"/>
      <c r="V48" s="144"/>
      <c r="W48" s="145"/>
    </row>
    <row r="49" spans="1:23" ht="15.75" x14ac:dyDescent="0.25">
      <c r="A49" s="40" t="s">
        <v>86</v>
      </c>
      <c r="B49" s="31"/>
      <c r="C49" s="50"/>
      <c r="D49" s="51"/>
      <c r="E49" s="50"/>
      <c r="F49" s="51"/>
      <c r="G49" s="52"/>
      <c r="H49" s="51"/>
      <c r="I49" s="35"/>
      <c r="K49" s="3"/>
      <c r="L49" s="3"/>
      <c r="M49" s="3"/>
      <c r="N49" s="3"/>
      <c r="O49" s="3"/>
      <c r="P49" s="3"/>
      <c r="Q49" s="3"/>
      <c r="R49" s="146"/>
      <c r="S49" s="146"/>
      <c r="T49" s="146"/>
      <c r="U49" s="146"/>
      <c r="V49" s="146"/>
      <c r="W49" s="3"/>
    </row>
    <row r="50" spans="1:23" ht="15.75" x14ac:dyDescent="0.25">
      <c r="A50" s="53" t="s">
        <v>87</v>
      </c>
      <c r="B50" s="54"/>
      <c r="C50" s="55"/>
      <c r="D50" s="56"/>
      <c r="E50" s="55"/>
      <c r="F50" s="56"/>
      <c r="G50" s="57"/>
      <c r="H50" s="56"/>
      <c r="I50" s="44"/>
      <c r="K50" s="3" t="s">
        <v>3</v>
      </c>
      <c r="L50" s="3"/>
      <c r="M50" s="3"/>
      <c r="N50" s="3"/>
      <c r="O50" s="3"/>
      <c r="P50" s="3"/>
      <c r="Q50" s="3"/>
      <c r="R50" s="146"/>
      <c r="S50" s="146"/>
      <c r="T50" s="146"/>
      <c r="U50" s="146"/>
      <c r="V50" s="3"/>
      <c r="W50" s="3"/>
    </row>
    <row r="51" spans="1:23" ht="15.75" x14ac:dyDescent="0.25">
      <c r="A51" s="40" t="s">
        <v>88</v>
      </c>
      <c r="B51" s="31" t="s">
        <v>89</v>
      </c>
      <c r="C51" s="41">
        <f>D51*4344.2*4</f>
        <v>74720.239999999991</v>
      </c>
      <c r="D51" s="42">
        <v>4.3</v>
      </c>
      <c r="E51" s="41">
        <f>F51*4344.2*4</f>
        <v>74720.239999999991</v>
      </c>
      <c r="F51" s="42">
        <v>4.3</v>
      </c>
      <c r="G51" s="43">
        <f>C51-E51</f>
        <v>0</v>
      </c>
      <c r="H51" s="47">
        <f>D51-F51</f>
        <v>0</v>
      </c>
      <c r="I51" s="3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x14ac:dyDescent="0.25">
      <c r="A52" s="40" t="s">
        <v>90</v>
      </c>
      <c r="B52" s="31" t="s">
        <v>91</v>
      </c>
      <c r="C52" s="58"/>
      <c r="D52" s="42"/>
      <c r="E52" s="58"/>
      <c r="F52" s="42"/>
      <c r="G52" s="59"/>
      <c r="H52" s="42"/>
      <c r="I52" s="35"/>
      <c r="K52" s="3" t="s">
        <v>184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x14ac:dyDescent="0.25">
      <c r="A53" s="40" t="s">
        <v>92</v>
      </c>
      <c r="B53" s="31" t="s">
        <v>121</v>
      </c>
      <c r="C53" s="60"/>
      <c r="D53" s="61"/>
      <c r="E53" s="60"/>
      <c r="F53" s="61"/>
      <c r="G53" s="62"/>
      <c r="H53" s="61"/>
      <c r="I53" s="35"/>
      <c r="K53" s="3"/>
      <c r="L53" s="3"/>
      <c r="M53" s="3"/>
      <c r="N53" s="3"/>
      <c r="O53" s="3"/>
      <c r="P53" s="3"/>
      <c r="Q53" s="3"/>
      <c r="R53" s="146"/>
      <c r="S53" s="146"/>
      <c r="T53" s="146"/>
      <c r="U53" s="146"/>
      <c r="V53" s="146"/>
      <c r="W53" s="146"/>
    </row>
    <row r="54" spans="1:23" ht="15.75" x14ac:dyDescent="0.25">
      <c r="A54" s="24" t="s">
        <v>49</v>
      </c>
      <c r="B54" s="31" t="s">
        <v>120</v>
      </c>
      <c r="C54" s="60"/>
      <c r="D54" s="61"/>
      <c r="E54" s="60"/>
      <c r="F54" s="61"/>
      <c r="G54" s="62"/>
      <c r="H54" s="61"/>
      <c r="I54" s="35"/>
      <c r="K54" s="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</row>
    <row r="55" spans="1:23" ht="15.75" x14ac:dyDescent="0.25">
      <c r="A55" s="24" t="s">
        <v>50</v>
      </c>
      <c r="B55" s="31" t="s">
        <v>93</v>
      </c>
      <c r="C55" s="60"/>
      <c r="D55" s="61"/>
      <c r="E55" s="60"/>
      <c r="F55" s="61"/>
      <c r="G55" s="62"/>
      <c r="H55" s="61"/>
      <c r="I55" s="35"/>
      <c r="K55" s="3"/>
      <c r="M55" s="133"/>
      <c r="N55" s="133"/>
      <c r="O55" s="133"/>
      <c r="P55" s="133"/>
      <c r="Q55" s="133"/>
      <c r="R55" s="146"/>
      <c r="S55" s="146"/>
      <c r="T55" s="146"/>
      <c r="U55" s="146"/>
    </row>
    <row r="56" spans="1:23" x14ac:dyDescent="0.25">
      <c r="A56" s="24" t="s">
        <v>51</v>
      </c>
      <c r="B56" s="31" t="s">
        <v>94</v>
      </c>
      <c r="C56" s="60"/>
      <c r="D56" s="61"/>
      <c r="E56" s="60"/>
      <c r="F56" s="61"/>
      <c r="G56" s="62"/>
      <c r="H56" s="61"/>
      <c r="I56" s="35"/>
    </row>
    <row r="57" spans="1:23" x14ac:dyDescent="0.25">
      <c r="A57" s="24" t="s">
        <v>53</v>
      </c>
      <c r="B57" s="31" t="s">
        <v>95</v>
      </c>
      <c r="C57" s="60"/>
      <c r="D57" s="61"/>
      <c r="E57" s="60"/>
      <c r="F57" s="61"/>
      <c r="G57" s="62"/>
      <c r="H57" s="61"/>
      <c r="I57" s="44"/>
    </row>
    <row r="58" spans="1:23" x14ac:dyDescent="0.25">
      <c r="A58" s="24" t="s">
        <v>55</v>
      </c>
      <c r="B58" s="31" t="s">
        <v>96</v>
      </c>
      <c r="C58" s="60"/>
      <c r="D58" s="61"/>
      <c r="E58" s="60"/>
      <c r="F58" s="61"/>
      <c r="G58" s="62"/>
      <c r="H58" s="61"/>
      <c r="I58" s="44"/>
    </row>
    <row r="59" spans="1:23" x14ac:dyDescent="0.25">
      <c r="A59" s="24"/>
      <c r="B59" s="31" t="s">
        <v>97</v>
      </c>
      <c r="C59" s="60"/>
      <c r="D59" s="61"/>
      <c r="E59" s="60"/>
      <c r="F59" s="61"/>
      <c r="G59" s="62"/>
      <c r="H59" s="61"/>
      <c r="I59" s="44"/>
    </row>
    <row r="60" spans="1:23" x14ac:dyDescent="0.25">
      <c r="A60" s="24"/>
      <c r="B60" s="31" t="s">
        <v>98</v>
      </c>
      <c r="C60" s="60"/>
      <c r="D60" s="61"/>
      <c r="E60" s="60"/>
      <c r="F60" s="61"/>
      <c r="G60" s="62"/>
      <c r="H60" s="61"/>
      <c r="I60" s="44"/>
    </row>
    <row r="61" spans="1:23" x14ac:dyDescent="0.25">
      <c r="A61" s="24"/>
      <c r="B61" s="31" t="s">
        <v>99</v>
      </c>
      <c r="C61" s="32"/>
      <c r="D61" s="33"/>
      <c r="E61" s="32"/>
      <c r="F61" s="33"/>
      <c r="G61" s="34"/>
      <c r="H61" s="33"/>
      <c r="I61" s="44"/>
    </row>
    <row r="62" spans="1:23" x14ac:dyDescent="0.25">
      <c r="A62" s="45" t="s">
        <v>100</v>
      </c>
      <c r="B62" s="49" t="s">
        <v>101</v>
      </c>
      <c r="C62" s="41">
        <f>D62*4344.2*4</f>
        <v>81670.960000000006</v>
      </c>
      <c r="D62" s="47">
        <v>4.7</v>
      </c>
      <c r="E62" s="41">
        <f>F62*4344.2*4</f>
        <v>81670.960000000006</v>
      </c>
      <c r="F62" s="68">
        <v>4.7</v>
      </c>
      <c r="G62" s="43">
        <f>C62-E62</f>
        <v>0</v>
      </c>
      <c r="H62" s="47">
        <f>D62-F62</f>
        <v>0</v>
      </c>
      <c r="I62" s="35"/>
    </row>
    <row r="63" spans="1:23" x14ac:dyDescent="0.25">
      <c r="A63" s="40" t="s">
        <v>102</v>
      </c>
      <c r="B63" s="31" t="s">
        <v>103</v>
      </c>
      <c r="C63" s="50"/>
      <c r="D63" s="51"/>
      <c r="E63" s="50"/>
      <c r="F63" s="51"/>
      <c r="G63" s="52"/>
      <c r="H63" s="51"/>
      <c r="I63" s="44"/>
    </row>
    <row r="64" spans="1:23" x14ac:dyDescent="0.25">
      <c r="A64" s="24" t="s">
        <v>3</v>
      </c>
      <c r="B64" s="31" t="s">
        <v>104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105</v>
      </c>
      <c r="B66" s="49" t="s">
        <v>155</v>
      </c>
      <c r="C66" s="64"/>
      <c r="D66" s="152"/>
      <c r="E66" s="64"/>
      <c r="F66" s="65"/>
      <c r="G66" s="66"/>
      <c r="H66" s="65"/>
      <c r="I66" s="44"/>
    </row>
    <row r="67" spans="1:9" x14ac:dyDescent="0.25">
      <c r="A67" s="83" t="s">
        <v>102</v>
      </c>
      <c r="B67" s="31" t="s">
        <v>156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3" t="s">
        <v>157</v>
      </c>
      <c r="B68" s="31" t="s">
        <v>158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159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160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161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162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163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164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165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166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167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176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107</v>
      </c>
      <c r="B80" s="49" t="s">
        <v>108</v>
      </c>
      <c r="C80" s="64"/>
      <c r="D80" s="152"/>
      <c r="E80" s="64"/>
      <c r="F80" s="65"/>
      <c r="G80" s="66"/>
      <c r="H80" s="65"/>
      <c r="I80" s="35"/>
    </row>
    <row r="81" spans="1:11" x14ac:dyDescent="0.25">
      <c r="A81" s="24" t="s">
        <v>102</v>
      </c>
      <c r="B81" s="31" t="s">
        <v>168</v>
      </c>
      <c r="C81" s="32"/>
      <c r="D81" s="35"/>
      <c r="E81" s="32"/>
      <c r="F81" s="33"/>
      <c r="G81" s="34"/>
      <c r="H81" s="33"/>
      <c r="I81" s="35"/>
    </row>
    <row r="82" spans="1:11" x14ac:dyDescent="0.25">
      <c r="A82" s="24" t="s">
        <v>169</v>
      </c>
      <c r="B82" s="31" t="s">
        <v>170</v>
      </c>
      <c r="C82" s="32"/>
      <c r="D82" s="35"/>
      <c r="E82" s="32"/>
      <c r="F82" s="33"/>
      <c r="G82" s="34"/>
      <c r="H82" s="33"/>
      <c r="I82" s="35"/>
    </row>
    <row r="83" spans="1:11" x14ac:dyDescent="0.25">
      <c r="A83" s="24"/>
      <c r="B83" s="31" t="s">
        <v>171</v>
      </c>
      <c r="C83" s="32"/>
      <c r="D83" s="35"/>
      <c r="E83" s="32"/>
      <c r="F83" s="33"/>
      <c r="G83" s="34"/>
      <c r="H83" s="33"/>
      <c r="I83" s="35"/>
    </row>
    <row r="84" spans="1:11" x14ac:dyDescent="0.25">
      <c r="A84" s="24"/>
      <c r="B84" s="31" t="s">
        <v>172</v>
      </c>
      <c r="C84" s="32"/>
      <c r="D84" s="35"/>
      <c r="E84" s="32"/>
      <c r="F84" s="33"/>
      <c r="G84" s="34"/>
      <c r="H84" s="33"/>
      <c r="I84" s="35"/>
    </row>
    <row r="85" spans="1:11" x14ac:dyDescent="0.25">
      <c r="A85" s="24"/>
      <c r="B85" s="31" t="s">
        <v>173</v>
      </c>
      <c r="C85" s="32"/>
      <c r="D85" s="35"/>
      <c r="E85" s="32"/>
      <c r="F85" s="33"/>
      <c r="G85" s="34"/>
      <c r="H85" s="33"/>
      <c r="I85" s="35"/>
    </row>
    <row r="86" spans="1:11" x14ac:dyDescent="0.25">
      <c r="A86" s="24"/>
      <c r="B86" s="31" t="s">
        <v>174</v>
      </c>
      <c r="C86" s="32"/>
      <c r="D86" s="35"/>
      <c r="E86" s="32"/>
      <c r="F86" s="33"/>
      <c r="G86" s="34"/>
      <c r="H86" s="33"/>
      <c r="I86" s="35"/>
    </row>
    <row r="87" spans="1:11" x14ac:dyDescent="0.25">
      <c r="A87" s="24"/>
      <c r="B87" s="31" t="s">
        <v>177</v>
      </c>
      <c r="C87" s="32"/>
      <c r="D87" s="35"/>
      <c r="E87" s="32"/>
      <c r="F87" s="33"/>
      <c r="G87" s="34"/>
      <c r="H87" s="33"/>
      <c r="I87" s="35"/>
    </row>
    <row r="88" spans="1:11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11" x14ac:dyDescent="0.25">
      <c r="A89" s="45" t="s">
        <v>123</v>
      </c>
      <c r="B89" s="49" t="s">
        <v>125</v>
      </c>
      <c r="C89" s="41">
        <f>D89*4344.2*4</f>
        <v>521.30399999999997</v>
      </c>
      <c r="D89" s="68">
        <v>0.03</v>
      </c>
      <c r="E89" s="41">
        <v>667.62</v>
      </c>
      <c r="F89" s="42">
        <v>0.04</v>
      </c>
      <c r="G89" s="43">
        <f>C89-E89</f>
        <v>-146.31600000000003</v>
      </c>
      <c r="H89" s="47">
        <f>D89-F89</f>
        <v>-1.0000000000000002E-2</v>
      </c>
      <c r="I89" s="35"/>
    </row>
    <row r="90" spans="1:11" x14ac:dyDescent="0.25">
      <c r="A90" s="40" t="s">
        <v>124</v>
      </c>
      <c r="B90" s="31" t="s">
        <v>126</v>
      </c>
      <c r="C90" s="32"/>
      <c r="D90" s="33"/>
      <c r="E90" s="32"/>
      <c r="F90" s="51"/>
      <c r="G90" s="34"/>
      <c r="H90" s="33"/>
      <c r="I90" s="35"/>
    </row>
    <row r="91" spans="1:11" x14ac:dyDescent="0.25">
      <c r="A91" s="70" t="s">
        <v>127</v>
      </c>
      <c r="B91" s="110" t="s">
        <v>114</v>
      </c>
      <c r="C91" s="41">
        <f>D91*4344.2*4</f>
        <v>25370.127999999997</v>
      </c>
      <c r="D91" s="68">
        <v>1.46</v>
      </c>
      <c r="E91" s="41">
        <f>F91*4344.2*4</f>
        <v>25370.127999999997</v>
      </c>
      <c r="F91" s="68">
        <v>1.46</v>
      </c>
      <c r="G91" s="43">
        <f>C91-E91</f>
        <v>0</v>
      </c>
      <c r="H91" s="47">
        <f>D91-F91</f>
        <v>0</v>
      </c>
      <c r="I91" s="35"/>
    </row>
    <row r="92" spans="1:11" x14ac:dyDescent="0.25">
      <c r="A92" s="40" t="s">
        <v>122</v>
      </c>
      <c r="B92" s="109"/>
      <c r="C92" s="32"/>
      <c r="D92" s="33"/>
      <c r="E92" s="32"/>
      <c r="F92" s="33"/>
      <c r="G92" s="34"/>
      <c r="H92" s="33"/>
      <c r="I92" s="35"/>
    </row>
    <row r="93" spans="1:11" x14ac:dyDescent="0.25">
      <c r="A93" s="45" t="s">
        <v>110</v>
      </c>
      <c r="B93" s="49" t="s">
        <v>117</v>
      </c>
      <c r="C93" s="41">
        <f>D93*4344.2*4</f>
        <v>32842.151999999995</v>
      </c>
      <c r="D93" s="68">
        <v>1.89</v>
      </c>
      <c r="E93" s="41">
        <f>F93*4344.2*4</f>
        <v>32842.151999999995</v>
      </c>
      <c r="F93" s="68">
        <v>1.89</v>
      </c>
      <c r="G93" s="43">
        <f>C93-E93</f>
        <v>0</v>
      </c>
      <c r="H93" s="47">
        <f>D93-F93</f>
        <v>0</v>
      </c>
      <c r="I93" s="35"/>
    </row>
    <row r="94" spans="1:11" x14ac:dyDescent="0.25">
      <c r="A94" s="40" t="s">
        <v>111</v>
      </c>
      <c r="B94" s="31"/>
      <c r="C94" s="50"/>
      <c r="D94" s="69"/>
      <c r="E94" s="50"/>
      <c r="F94" s="51"/>
      <c r="G94" s="52"/>
      <c r="H94" s="51"/>
      <c r="I94" s="35"/>
    </row>
    <row r="95" spans="1:11" x14ac:dyDescent="0.25">
      <c r="A95" s="70" t="s">
        <v>112</v>
      </c>
      <c r="B95" s="49" t="s">
        <v>106</v>
      </c>
      <c r="C95" s="41">
        <f>D95*4344.2*4</f>
        <v>10773.616</v>
      </c>
      <c r="D95" s="47">
        <v>0.62</v>
      </c>
      <c r="E95" s="41">
        <f>F95*4344.2*4</f>
        <v>10773.616</v>
      </c>
      <c r="F95" s="68">
        <v>0.62</v>
      </c>
      <c r="G95" s="43">
        <f>C95-E95</f>
        <v>0</v>
      </c>
      <c r="H95" s="47">
        <f>D95-F95</f>
        <v>0</v>
      </c>
      <c r="I95" s="35"/>
    </row>
    <row r="96" spans="1:11" x14ac:dyDescent="0.25">
      <c r="A96" s="40" t="s">
        <v>113</v>
      </c>
      <c r="B96" s="31" t="s">
        <v>3</v>
      </c>
      <c r="C96" s="50"/>
      <c r="D96" s="51"/>
      <c r="E96" s="50"/>
      <c r="F96" s="51"/>
      <c r="G96" s="52"/>
      <c r="H96" s="51"/>
      <c r="I96" s="44"/>
      <c r="K96" s="4"/>
    </row>
    <row r="97" spans="1:9" x14ac:dyDescent="0.25">
      <c r="A97" s="45" t="s">
        <v>141</v>
      </c>
      <c r="B97" s="49" t="s">
        <v>85</v>
      </c>
      <c r="C97" s="41">
        <f>D97*4344.2*4</f>
        <v>19983.319999999996</v>
      </c>
      <c r="D97" s="78">
        <v>1.1499999999999999</v>
      </c>
      <c r="E97" s="41">
        <f>F97*4344.2*4</f>
        <v>19983.319999999996</v>
      </c>
      <c r="F97" s="68">
        <v>1.1499999999999999</v>
      </c>
      <c r="G97" s="43">
        <f>C97-E97</f>
        <v>0</v>
      </c>
      <c r="H97" s="47">
        <f>D97-F97</f>
        <v>0</v>
      </c>
      <c r="I97" s="35"/>
    </row>
    <row r="98" spans="1:9" x14ac:dyDescent="0.25">
      <c r="A98" s="53"/>
      <c r="B98" s="54"/>
      <c r="C98" s="50"/>
      <c r="D98" s="111"/>
      <c r="E98" s="55"/>
      <c r="F98" s="51"/>
      <c r="G98" s="52"/>
      <c r="H98" s="51"/>
      <c r="I98" s="44"/>
    </row>
    <row r="99" spans="1:9" x14ac:dyDescent="0.25">
      <c r="A99" s="45" t="s">
        <v>128</v>
      </c>
      <c r="B99" s="49" t="s">
        <v>85</v>
      </c>
      <c r="C99" s="41">
        <f>D99*4344.2*4</f>
        <v>29714.327999999998</v>
      </c>
      <c r="D99" s="78">
        <v>1.71</v>
      </c>
      <c r="E99" s="41">
        <f>F99*4344.2*4</f>
        <v>29714.327999999998</v>
      </c>
      <c r="F99" s="68">
        <v>1.71</v>
      </c>
      <c r="G99" s="43">
        <f>C99-E99</f>
        <v>0</v>
      </c>
      <c r="H99" s="47">
        <f>D99-F99</f>
        <v>0</v>
      </c>
      <c r="I99" s="35"/>
    </row>
    <row r="100" spans="1:9" x14ac:dyDescent="0.25">
      <c r="A100" s="40" t="s">
        <v>142</v>
      </c>
      <c r="B100" s="31"/>
      <c r="C100" s="50"/>
      <c r="D100" s="111"/>
      <c r="E100" s="50"/>
      <c r="F100" s="51"/>
      <c r="G100" s="52"/>
      <c r="H100" s="51"/>
      <c r="I100" s="44"/>
    </row>
    <row r="101" spans="1:9" x14ac:dyDescent="0.25">
      <c r="A101" s="53" t="s">
        <v>143</v>
      </c>
      <c r="B101" s="54"/>
      <c r="C101" s="55"/>
      <c r="D101" s="112"/>
      <c r="E101" s="55"/>
      <c r="F101" s="56"/>
      <c r="G101" s="57"/>
      <c r="H101" s="56"/>
      <c r="I101" s="44"/>
    </row>
    <row r="102" spans="1:9" x14ac:dyDescent="0.25">
      <c r="A102" s="45" t="s">
        <v>144</v>
      </c>
      <c r="B102" s="49" t="s">
        <v>85</v>
      </c>
      <c r="C102" s="41">
        <f>D102*4344.2*4</f>
        <v>15986.656000000001</v>
      </c>
      <c r="D102" s="111">
        <v>0.92</v>
      </c>
      <c r="E102" s="41">
        <f>F102*4344.2*4</f>
        <v>15986.656000000001</v>
      </c>
      <c r="F102" s="68">
        <v>0.92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53" t="s">
        <v>145</v>
      </c>
      <c r="B103" s="54"/>
      <c r="C103" s="50"/>
      <c r="D103" s="111"/>
      <c r="E103" s="50"/>
      <c r="F103" s="75"/>
      <c r="G103" s="52"/>
      <c r="H103" s="51"/>
      <c r="I103" s="44"/>
    </row>
    <row r="104" spans="1:9" x14ac:dyDescent="0.25">
      <c r="A104" s="158" t="s">
        <v>188</v>
      </c>
      <c r="B104" s="159" t="s">
        <v>85</v>
      </c>
      <c r="C104" s="41">
        <f>D104*4344.2*4</f>
        <v>15986.656000000001</v>
      </c>
      <c r="D104" s="160">
        <v>0.92</v>
      </c>
      <c r="E104" s="41">
        <f>F104*4344.2*4</f>
        <v>0</v>
      </c>
      <c r="F104" s="51">
        <v>0</v>
      </c>
      <c r="G104" s="43">
        <f>C104-E104</f>
        <v>15986.656000000001</v>
      </c>
      <c r="H104" s="47">
        <f>D104-F104</f>
        <v>0.92</v>
      </c>
      <c r="I104" s="44"/>
    </row>
    <row r="105" spans="1:9" x14ac:dyDescent="0.25">
      <c r="A105" s="158" t="s">
        <v>189</v>
      </c>
      <c r="B105" s="159"/>
      <c r="C105" s="55"/>
      <c r="D105" s="75"/>
      <c r="E105" s="55"/>
      <c r="F105" s="51"/>
      <c r="G105" s="57"/>
      <c r="H105" s="56"/>
      <c r="I105" s="44"/>
    </row>
    <row r="106" spans="1:9" x14ac:dyDescent="0.25">
      <c r="A106" s="45" t="s">
        <v>190</v>
      </c>
      <c r="B106" s="49"/>
      <c r="C106" s="41">
        <f>D106*4344.2*4</f>
        <v>44310.84</v>
      </c>
      <c r="D106" s="68">
        <v>2.5499999999999998</v>
      </c>
      <c r="E106" s="41">
        <f>F106*4344.2*4</f>
        <v>44310.84</v>
      </c>
      <c r="F106" s="68">
        <v>2.5499999999999998</v>
      </c>
      <c r="G106" s="43">
        <f>C106-E106</f>
        <v>0</v>
      </c>
      <c r="H106" s="47">
        <f>D106-F106</f>
        <v>0</v>
      </c>
      <c r="I106" s="44"/>
    </row>
    <row r="107" spans="1:9" x14ac:dyDescent="0.25">
      <c r="A107" s="40" t="s">
        <v>147</v>
      </c>
      <c r="B107" s="31"/>
      <c r="C107" s="79"/>
      <c r="D107" s="84"/>
      <c r="E107" s="50"/>
      <c r="F107" s="51"/>
      <c r="G107" s="52"/>
      <c r="H107" s="51"/>
      <c r="I107" s="44"/>
    </row>
    <row r="108" spans="1:9" x14ac:dyDescent="0.25">
      <c r="A108" s="72" t="s">
        <v>178</v>
      </c>
      <c r="B108" s="49"/>
      <c r="C108" s="71">
        <f>C19+C29+C44+C48+C51+C62+C89+C91+C93+C95+C97+C99+C106+C102+C104</f>
        <v>503058.36</v>
      </c>
      <c r="D108" s="78">
        <f>D19+D29+D44+D48+D51+D62+D89+D91+D93+D95+D97+D99+D106+D102+D104</f>
        <v>28.950000000000006</v>
      </c>
      <c r="E108" s="71">
        <f>E19+E29+E44+E48+E51+E62+E89+E91+E93+E95+E97+E99+E106+E102+E104</f>
        <v>487218.01999999996</v>
      </c>
      <c r="F108" s="78">
        <f>F19+F29+F44+F48+F51+F62+F89+F91+F93+F95+F97+F99+F106+F102+F104</f>
        <v>28.040000000000003</v>
      </c>
      <c r="G108" s="43">
        <f>C108-E108</f>
        <v>15840.340000000026</v>
      </c>
      <c r="H108" s="47">
        <f>D108-F108</f>
        <v>0.91000000000000369</v>
      </c>
      <c r="I108" s="35"/>
    </row>
    <row r="109" spans="1:9" x14ac:dyDescent="0.25">
      <c r="A109" s="73" t="s">
        <v>179</v>
      </c>
      <c r="B109" s="54"/>
      <c r="C109" s="74"/>
      <c r="D109" s="75"/>
      <c r="E109" s="74"/>
      <c r="F109" s="75"/>
      <c r="G109" s="52"/>
      <c r="H109" s="51"/>
      <c r="I109" s="35"/>
    </row>
    <row r="110" spans="1:9" x14ac:dyDescent="0.25">
      <c r="A110" s="76" t="s">
        <v>149</v>
      </c>
      <c r="B110" s="31"/>
      <c r="C110" s="41">
        <f>C112+C115+C118+C120</f>
        <v>199659.432</v>
      </c>
      <c r="D110" s="77">
        <f>D112+D115+D118+D120</f>
        <v>11.49</v>
      </c>
      <c r="E110" s="41">
        <f>E112+E115+E118+E120</f>
        <v>208353.08199999997</v>
      </c>
      <c r="F110" s="68">
        <f>F112+F115+F118+F120</f>
        <v>11.98</v>
      </c>
      <c r="G110" s="78">
        <f>C110-E110</f>
        <v>-8693.6499999999651</v>
      </c>
      <c r="H110" s="47">
        <f>D110-F110</f>
        <v>-0.49000000000000021</v>
      </c>
      <c r="I110" s="35"/>
    </row>
    <row r="111" spans="1:9" x14ac:dyDescent="0.25">
      <c r="A111" s="76"/>
      <c r="B111" s="31"/>
      <c r="C111" s="79"/>
      <c r="D111" s="77"/>
      <c r="E111" s="80"/>
      <c r="F111" s="77"/>
      <c r="G111" s="81"/>
      <c r="H111" s="42"/>
      <c r="I111" s="35"/>
    </row>
    <row r="112" spans="1:9" x14ac:dyDescent="0.25">
      <c r="A112" s="63" t="s">
        <v>150</v>
      </c>
      <c r="B112" s="49" t="s">
        <v>130</v>
      </c>
      <c r="C112" s="41">
        <f>D112*4344.2*4</f>
        <v>19983.319999999996</v>
      </c>
      <c r="D112" s="96">
        <v>1.1499999999999999</v>
      </c>
      <c r="E112" s="41">
        <v>35690.839999999997</v>
      </c>
      <c r="F112" s="68">
        <v>2.0499999999999998</v>
      </c>
      <c r="G112" s="97">
        <f>C112-E112</f>
        <v>-15707.52</v>
      </c>
      <c r="H112" s="82">
        <f>D112-F112</f>
        <v>-0.89999999999999991</v>
      </c>
      <c r="I112" s="98"/>
    </row>
    <row r="113" spans="1:9" x14ac:dyDescent="0.25">
      <c r="A113" s="83" t="s">
        <v>109</v>
      </c>
      <c r="B113" s="31"/>
      <c r="C113" s="99"/>
      <c r="D113" s="100"/>
      <c r="E113" s="101"/>
      <c r="F113" s="85"/>
      <c r="G113" s="102"/>
      <c r="H113" s="85"/>
      <c r="I113" s="98"/>
    </row>
    <row r="114" spans="1:9" x14ac:dyDescent="0.25">
      <c r="A114" s="83" t="s">
        <v>129</v>
      </c>
      <c r="B114" s="31"/>
      <c r="C114" s="99"/>
      <c r="D114" s="100"/>
      <c r="E114" s="101"/>
      <c r="F114" s="85"/>
      <c r="G114" s="102"/>
      <c r="H114" s="85"/>
      <c r="I114" s="35"/>
    </row>
    <row r="115" spans="1:9" x14ac:dyDescent="0.25">
      <c r="A115" s="63" t="s">
        <v>151</v>
      </c>
      <c r="B115" s="110" t="s">
        <v>114</v>
      </c>
      <c r="C115" s="41">
        <f>D115*4344.2*4</f>
        <v>161430.47199999998</v>
      </c>
      <c r="D115" s="103">
        <v>9.2899999999999991</v>
      </c>
      <c r="E115" s="41">
        <f>F115*4344.2*4</f>
        <v>161430.47199999998</v>
      </c>
      <c r="F115" s="68">
        <v>9.2899999999999991</v>
      </c>
      <c r="G115" s="97">
        <f>C115-E115</f>
        <v>0</v>
      </c>
      <c r="H115" s="82">
        <f>D115-F115</f>
        <v>0</v>
      </c>
      <c r="I115" s="35"/>
    </row>
    <row r="116" spans="1:9" x14ac:dyDescent="0.25">
      <c r="A116" s="83" t="s">
        <v>148</v>
      </c>
      <c r="B116" s="31"/>
      <c r="C116" s="99"/>
      <c r="D116" s="100"/>
      <c r="E116" s="101"/>
      <c r="F116" s="85"/>
      <c r="G116" s="102"/>
      <c r="H116" s="85"/>
      <c r="I116" s="35"/>
    </row>
    <row r="117" spans="1:9" x14ac:dyDescent="0.25">
      <c r="A117" s="83" t="s">
        <v>131</v>
      </c>
      <c r="B117" s="31"/>
      <c r="C117" s="99"/>
      <c r="D117" s="100"/>
      <c r="E117" s="101"/>
      <c r="F117" s="85"/>
      <c r="G117" s="102"/>
      <c r="H117" s="85"/>
      <c r="I117" s="44"/>
    </row>
    <row r="118" spans="1:9" x14ac:dyDescent="0.25">
      <c r="A118" s="63" t="s">
        <v>152</v>
      </c>
      <c r="B118" s="49" t="s">
        <v>118</v>
      </c>
      <c r="C118" s="41">
        <f>D118*4344.2*4</f>
        <v>11121.152</v>
      </c>
      <c r="D118" s="96">
        <v>0.64</v>
      </c>
      <c r="E118" s="41">
        <v>6672.69</v>
      </c>
      <c r="F118" s="68">
        <v>0.38</v>
      </c>
      <c r="G118" s="97">
        <f>C118-E118</f>
        <v>4448.4620000000004</v>
      </c>
      <c r="H118" s="82">
        <f>D118-F118</f>
        <v>0.26</v>
      </c>
      <c r="I118" s="98"/>
    </row>
    <row r="119" spans="1:9" x14ac:dyDescent="0.25">
      <c r="A119" s="83" t="s">
        <v>119</v>
      </c>
      <c r="B119" s="54"/>
      <c r="C119" s="104"/>
      <c r="D119" s="105"/>
      <c r="E119" s="106"/>
      <c r="F119" s="86"/>
      <c r="G119" s="107"/>
      <c r="H119" s="86"/>
      <c r="I119" s="35"/>
    </row>
    <row r="120" spans="1:9" x14ac:dyDescent="0.25">
      <c r="A120" s="113" t="s">
        <v>153</v>
      </c>
      <c r="B120" s="49" t="s">
        <v>118</v>
      </c>
      <c r="C120" s="41">
        <f>D120*4344.2*4</f>
        <v>7124.4879999999994</v>
      </c>
      <c r="D120" s="114">
        <v>0.41</v>
      </c>
      <c r="E120" s="41">
        <v>4559.08</v>
      </c>
      <c r="F120" s="42">
        <v>0.26</v>
      </c>
      <c r="G120" s="115">
        <f>C120-E120</f>
        <v>2565.4079999999994</v>
      </c>
      <c r="H120" s="82">
        <f>D120-F120</f>
        <v>0.14999999999999997</v>
      </c>
      <c r="I120" s="98"/>
    </row>
    <row r="121" spans="1:9" x14ac:dyDescent="0.25">
      <c r="A121" s="83" t="s">
        <v>154</v>
      </c>
      <c r="B121" s="109"/>
      <c r="C121" s="99"/>
      <c r="D121" s="100"/>
      <c r="E121" s="101"/>
      <c r="F121" s="85"/>
      <c r="G121" s="102"/>
      <c r="H121" s="85"/>
      <c r="I121" s="35"/>
    </row>
    <row r="122" spans="1:9" x14ac:dyDescent="0.25">
      <c r="A122" s="83"/>
      <c r="B122" s="109"/>
      <c r="C122" s="108"/>
      <c r="D122" s="69"/>
      <c r="E122" s="50"/>
      <c r="F122" s="51"/>
      <c r="G122" s="52"/>
      <c r="H122" s="51"/>
      <c r="I122" s="35"/>
    </row>
    <row r="123" spans="1:9" x14ac:dyDescent="0.25">
      <c r="A123" s="45" t="s">
        <v>115</v>
      </c>
      <c r="B123" s="88"/>
      <c r="C123" s="87">
        <f>C108+C110</f>
        <v>702717.79200000002</v>
      </c>
      <c r="D123" s="68">
        <f>D108+D110</f>
        <v>40.440000000000005</v>
      </c>
      <c r="E123" s="87">
        <f>E108+E110</f>
        <v>695571.10199999996</v>
      </c>
      <c r="F123" s="68">
        <f>F108+F110</f>
        <v>40.020000000000003</v>
      </c>
      <c r="G123" s="78">
        <f>C123-E123</f>
        <v>7146.6900000000605</v>
      </c>
      <c r="H123" s="47">
        <f>D123-F123</f>
        <v>0.42000000000000171</v>
      </c>
      <c r="I123" s="35"/>
    </row>
    <row r="124" spans="1:9" ht="15.75" thickBot="1" x14ac:dyDescent="0.3">
      <c r="A124" s="89" t="s">
        <v>180</v>
      </c>
      <c r="B124" s="90"/>
      <c r="C124" s="89"/>
      <c r="D124" s="91"/>
      <c r="E124" s="89"/>
      <c r="F124" s="92"/>
      <c r="G124" s="93"/>
      <c r="H124" s="92"/>
      <c r="I124" s="35"/>
    </row>
    <row r="125" spans="1:9" x14ac:dyDescent="0.25">
      <c r="A125" s="4"/>
      <c r="B125" s="4"/>
      <c r="C125" s="4"/>
      <c r="D125" s="35"/>
      <c r="E125" s="4"/>
      <c r="F125" s="4"/>
      <c r="G125" s="4"/>
      <c r="H125" s="4"/>
      <c r="I125" s="35"/>
    </row>
    <row r="126" spans="1:9" ht="15.75" x14ac:dyDescent="0.25">
      <c r="A126" s="3" t="s">
        <v>184</v>
      </c>
      <c r="B126" s="3"/>
      <c r="C126" s="3"/>
      <c r="D126" s="35"/>
      <c r="E126" s="3"/>
      <c r="F126" s="3"/>
      <c r="G126" s="3"/>
      <c r="H126" s="3"/>
      <c r="I126" s="35"/>
    </row>
    <row r="127" spans="1:9" ht="15.75" x14ac:dyDescent="0.25">
      <c r="A127" s="3" t="s">
        <v>3</v>
      </c>
      <c r="B127" s="3"/>
      <c r="C127" s="3"/>
      <c r="D127" s="35"/>
      <c r="E127" s="3"/>
      <c r="F127" s="3"/>
      <c r="G127" s="146"/>
      <c r="H127" s="3"/>
      <c r="I127" s="3"/>
    </row>
    <row r="128" spans="1:9" ht="15.75" x14ac:dyDescent="0.25">
      <c r="A128" s="3"/>
      <c r="B128" s="3"/>
      <c r="C128" s="3"/>
      <c r="D128" s="35"/>
      <c r="E128" s="3"/>
      <c r="F128" s="3"/>
      <c r="G128" s="146"/>
      <c r="H128" s="3"/>
      <c r="I128" s="3"/>
    </row>
    <row r="129" spans="1:9" ht="15.75" x14ac:dyDescent="0.25">
      <c r="A129" s="3"/>
      <c r="B129" s="3"/>
      <c r="C129" s="3"/>
      <c r="D129" s="35"/>
      <c r="E129" s="3"/>
      <c r="F129" s="3"/>
      <c r="G129" s="146"/>
      <c r="H129" s="3"/>
      <c r="I129" s="3"/>
    </row>
    <row r="130" spans="1:9" x14ac:dyDescent="0.25">
      <c r="G130" s="133"/>
    </row>
    <row r="131" spans="1:9" x14ac:dyDescent="0.25">
      <c r="G131" s="133"/>
    </row>
    <row r="132" spans="1:9" x14ac:dyDescent="0.25">
      <c r="G132" s="133"/>
    </row>
    <row r="133" spans="1:9" x14ac:dyDescent="0.25">
      <c r="F133" s="156"/>
      <c r="G133" s="157"/>
      <c r="H133" s="157"/>
      <c r="I133" s="157"/>
    </row>
    <row r="134" spans="1:9" x14ac:dyDescent="0.25">
      <c r="F134" s="156"/>
      <c r="G134" s="157"/>
      <c r="H134" s="157"/>
      <c r="I134" s="157"/>
    </row>
    <row r="135" spans="1:9" x14ac:dyDescent="0.25">
      <c r="F135" s="156"/>
      <c r="G135" s="157"/>
      <c r="H135" s="156"/>
      <c r="I135" s="157"/>
    </row>
    <row r="136" spans="1:9" x14ac:dyDescent="0.25">
      <c r="I136" s="133"/>
    </row>
    <row r="137" spans="1:9" x14ac:dyDescent="0.25">
      <c r="I137" s="133"/>
    </row>
    <row r="138" spans="1:9" x14ac:dyDescent="0.25">
      <c r="G138" s="155"/>
    </row>
    <row r="139" spans="1:9" x14ac:dyDescent="0.25">
      <c r="G139" s="133"/>
      <c r="I139" s="155"/>
    </row>
    <row r="140" spans="1:9" x14ac:dyDescent="0.25">
      <c r="F140" s="156"/>
      <c r="G140" s="133"/>
      <c r="H140" s="133"/>
      <c r="I140" s="133"/>
    </row>
    <row r="141" spans="1:9" x14ac:dyDescent="0.25">
      <c r="F141" s="156"/>
      <c r="G141" s="133"/>
      <c r="H141" s="133"/>
      <c r="I141" s="133"/>
    </row>
    <row r="142" spans="1:9" x14ac:dyDescent="0.25">
      <c r="G142" s="155"/>
      <c r="I142" s="133"/>
    </row>
    <row r="143" spans="1:9" x14ac:dyDescent="0.25">
      <c r="G143" s="155"/>
      <c r="I143" s="133"/>
    </row>
    <row r="145" spans="7:7" x14ac:dyDescent="0.25">
      <c r="G145" s="149"/>
    </row>
    <row r="146" spans="7:7" x14ac:dyDescent="0.25">
      <c r="G146" s="133"/>
    </row>
    <row r="148" spans="7:7" x14ac:dyDescent="0.25">
      <c r="G148" s="155"/>
    </row>
    <row r="149" spans="7:7" x14ac:dyDescent="0.25">
      <c r="G149" s="133"/>
    </row>
    <row r="150" spans="7:7" x14ac:dyDescent="0.25">
      <c r="G150" s="133"/>
    </row>
    <row r="151" spans="7:7" x14ac:dyDescent="0.25">
      <c r="G151" s="155"/>
    </row>
    <row r="153" spans="7:7" x14ac:dyDescent="0.25">
      <c r="G153" s="155"/>
    </row>
    <row r="154" spans="7:7" x14ac:dyDescent="0.25">
      <c r="G154" s="155"/>
    </row>
    <row r="157" spans="7:7" x14ac:dyDescent="0.25">
      <c r="G157" s="133"/>
    </row>
    <row r="158" spans="7:7" x14ac:dyDescent="0.25">
      <c r="G158" s="155"/>
    </row>
    <row r="159" spans="7:7" x14ac:dyDescent="0.25">
      <c r="G159" s="155"/>
    </row>
  </sheetData>
  <pageMargins left="0" right="0" top="0" bottom="0" header="0.31496062992125984" footer="0.31496062992125984"/>
  <pageSetup paperSize="9" scale="4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 янв-июль</vt:lpstr>
      <vt:lpstr>2018 авг</vt:lpstr>
      <vt:lpstr>2018 сент-дек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2023-08-02T02:33:28Z</dcterms:modified>
</cp:coreProperties>
</file>