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8_{E3A8589D-9979-43E2-A6C4-A3613C98FD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1" i="1" l="1"/>
  <c r="H118" i="1"/>
  <c r="C118" i="1"/>
  <c r="G118" i="1" s="1"/>
  <c r="H116" i="1"/>
  <c r="C116" i="1"/>
  <c r="G116" i="1" s="1"/>
  <c r="H113" i="1"/>
  <c r="C113" i="1"/>
  <c r="G113" i="1" s="1"/>
  <c r="H110" i="1"/>
  <c r="C110" i="1"/>
  <c r="C108" i="1" s="1"/>
  <c r="F108" i="1"/>
  <c r="D108" i="1"/>
  <c r="H108" i="1" s="1"/>
  <c r="D106" i="1"/>
  <c r="F104" i="1"/>
  <c r="H104" i="1" s="1"/>
  <c r="C104" i="1"/>
  <c r="G104" i="1" s="1"/>
  <c r="F102" i="1"/>
  <c r="H102" i="1" s="1"/>
  <c r="C102" i="1"/>
  <c r="G102" i="1" s="1"/>
  <c r="F99" i="1"/>
  <c r="H99" i="1" s="1"/>
  <c r="C99" i="1"/>
  <c r="G99" i="1" s="1"/>
  <c r="F97" i="1"/>
  <c r="H97" i="1" s="1"/>
  <c r="C97" i="1"/>
  <c r="G97" i="1" s="1"/>
  <c r="F95" i="1"/>
  <c r="H95" i="1" s="1"/>
  <c r="C95" i="1"/>
  <c r="G95" i="1" s="1"/>
  <c r="F93" i="1"/>
  <c r="H93" i="1" s="1"/>
  <c r="C93" i="1"/>
  <c r="G93" i="1" s="1"/>
  <c r="F91" i="1"/>
  <c r="H91" i="1" s="1"/>
  <c r="C91" i="1"/>
  <c r="G91" i="1" s="1"/>
  <c r="F89" i="1"/>
  <c r="H89" i="1" s="1"/>
  <c r="C89" i="1"/>
  <c r="G89" i="1" s="1"/>
  <c r="F62" i="1"/>
  <c r="H62" i="1" s="1"/>
  <c r="C62" i="1"/>
  <c r="G62" i="1" s="1"/>
  <c r="F51" i="1"/>
  <c r="F106" i="1" s="1"/>
  <c r="F121" i="1" s="1"/>
  <c r="C51" i="1"/>
  <c r="G51" i="1" s="1"/>
  <c r="H48" i="1"/>
  <c r="E48" i="1"/>
  <c r="C48" i="1"/>
  <c r="G48" i="1" s="1"/>
  <c r="H44" i="1"/>
  <c r="E44" i="1"/>
  <c r="C44" i="1"/>
  <c r="G44" i="1" s="1"/>
  <c r="U30" i="1"/>
  <c r="T30" i="1"/>
  <c r="S30" i="1"/>
  <c r="R30" i="1"/>
  <c r="Q30" i="1"/>
  <c r="O30" i="1"/>
  <c r="N30" i="1"/>
  <c r="M30" i="1"/>
  <c r="L30" i="1"/>
  <c r="U29" i="1"/>
  <c r="T29" i="1"/>
  <c r="S29" i="1"/>
  <c r="R29" i="1"/>
  <c r="O29" i="1"/>
  <c r="N29" i="1"/>
  <c r="M29" i="1"/>
  <c r="M28" i="1" s="1"/>
  <c r="L29" i="1"/>
  <c r="H29" i="1"/>
  <c r="E29" i="1"/>
  <c r="C29" i="1"/>
  <c r="G29" i="1" s="1"/>
  <c r="U28" i="1"/>
  <c r="T28" i="1"/>
  <c r="S28" i="1"/>
  <c r="R28" i="1"/>
  <c r="O28" i="1"/>
  <c r="N28" i="1"/>
  <c r="L28" i="1"/>
  <c r="P26" i="1"/>
  <c r="Q25" i="1"/>
  <c r="P25" i="1" s="1"/>
  <c r="P24" i="1" s="1"/>
  <c r="U24" i="1"/>
  <c r="T24" i="1"/>
  <c r="S24" i="1"/>
  <c r="R24" i="1"/>
  <c r="O24" i="1"/>
  <c r="N24" i="1"/>
  <c r="M24" i="1"/>
  <c r="L24" i="1"/>
  <c r="P22" i="1"/>
  <c r="P30" i="1" s="1"/>
  <c r="Q21" i="1"/>
  <c r="Q29" i="1" s="1"/>
  <c r="Q28" i="1" s="1"/>
  <c r="U20" i="1"/>
  <c r="T20" i="1"/>
  <c r="S20" i="1"/>
  <c r="R20" i="1"/>
  <c r="Q20" i="1"/>
  <c r="O20" i="1"/>
  <c r="N20" i="1"/>
  <c r="M20" i="1"/>
  <c r="L20" i="1"/>
  <c r="H19" i="1"/>
  <c r="E19" i="1"/>
  <c r="E106" i="1" s="1"/>
  <c r="E121" i="1" s="1"/>
  <c r="L32" i="1" s="1"/>
  <c r="L37" i="1" s="1"/>
  <c r="L40" i="1" s="1"/>
  <c r="C19" i="1"/>
  <c r="P17" i="1"/>
  <c r="P16" i="1"/>
  <c r="P15" i="1" s="1"/>
  <c r="U15" i="1"/>
  <c r="T15" i="1"/>
  <c r="S15" i="1"/>
  <c r="R15" i="1"/>
  <c r="Q15" i="1"/>
  <c r="O15" i="1"/>
  <c r="N15" i="1"/>
  <c r="M15" i="1"/>
  <c r="L15" i="1"/>
  <c r="B10" i="1"/>
  <c r="E110" i="1" s="1"/>
  <c r="E108" i="1" s="1"/>
  <c r="C106" i="1" l="1"/>
  <c r="Q24" i="1"/>
  <c r="P21" i="1"/>
  <c r="P20" i="1" s="1"/>
  <c r="P29" i="1"/>
  <c r="P28" i="1" s="1"/>
  <c r="G110" i="1"/>
  <c r="C121" i="1"/>
  <c r="G121" i="1" s="1"/>
  <c r="G106" i="1"/>
  <c r="L33" i="1"/>
  <c r="H106" i="1"/>
  <c r="G108" i="1"/>
  <c r="H121" i="1"/>
  <c r="G19" i="1"/>
  <c r="H51" i="1"/>
</calcChain>
</file>

<file path=xl/sharedStrings.xml><?xml version="1.0" encoding="utf-8"?>
<sst xmlns="http://schemas.openxmlformats.org/spreadsheetml/2006/main" count="264" uniqueCount="191">
  <si>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</si>
  <si>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</si>
  <si>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</si>
  <si>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</si>
  <si>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</si>
  <si>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28.12.2016г. по 28.02.2017 г.</t>
  </si>
  <si>
    <t xml:space="preserve">                     по многоквартирному дому, расположенному по адресу:  Мясниковой, 6/2</t>
  </si>
  <si>
    <t xml:space="preserve">          Отчет по затратам на  содержанию и текущий ремонт общего имущества  многоквартирного  дома</t>
  </si>
  <si>
    <t xml:space="preserve">Общая  площадь </t>
  </si>
  <si>
    <t xml:space="preserve">Текущее </t>
  </si>
  <si>
    <t>ГВ</t>
  </si>
  <si>
    <t>ХВ</t>
  </si>
  <si>
    <t>Э/эн</t>
  </si>
  <si>
    <t>Коммуналь.</t>
  </si>
  <si>
    <t>в том числе</t>
  </si>
  <si>
    <t>помещений, всего кв.м</t>
  </si>
  <si>
    <t>содержание,</t>
  </si>
  <si>
    <t>на СОИ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</si>
  <si>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</si>
  <si>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</si>
  <si>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</si>
  <si>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</si>
  <si>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</si>
  <si>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</si>
  <si>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</si>
  <si>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</si>
  <si>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</si>
  <si>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</si>
  <si>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</si>
  <si>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</si>
  <si>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</si>
  <si>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</si>
  <si>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</si>
  <si>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28.12.2016г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</si>
  <si>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</si>
  <si>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</si>
  <si>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</si>
  <si>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</si>
  <si>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</si>
  <si>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</si>
  <si>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</si>
  <si>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28.12.2016г.</t>
  </si>
  <si>
    <t>работ и услуг</t>
  </si>
  <si>
    <t>затрат</t>
  </si>
  <si>
    <t xml:space="preserve"> 1м2 площади </t>
  </si>
  <si>
    <t xml:space="preserve"> 1 м2 площади </t>
  </si>
  <si>
    <t>Задолженность жителей</t>
  </si>
  <si>
    <t>помещений,</t>
  </si>
  <si>
    <t>Задолженность застройщика</t>
  </si>
  <si>
    <t xml:space="preserve">1. Техническое </t>
  </si>
  <si>
    <t>Проведение технических осмотров, профилак-</t>
  </si>
  <si>
    <t>обслуживание</t>
  </si>
  <si>
    <t xml:space="preserve">тического мелкого и экстренного ремонта, </t>
  </si>
  <si>
    <t>Начислено  с 28.12.16 по 28.02.17</t>
  </si>
  <si>
    <t>несущих конструкций</t>
  </si>
  <si>
    <t xml:space="preserve">устранение незначительных неисправностей </t>
  </si>
  <si>
    <t>Начислено жителям</t>
  </si>
  <si>
    <t>здания</t>
  </si>
  <si>
    <t>в конструктивных элементах здания,</t>
  </si>
  <si>
    <t>Начислено застройщику</t>
  </si>
  <si>
    <t>(перечень согласно ПП</t>
  </si>
  <si>
    <t>мелкий ремонт и укрепление окон, дверей;</t>
  </si>
  <si>
    <t>РФ №290 от 03.04.2013г,</t>
  </si>
  <si>
    <t>очистка кровли от мусора, грязи; и т.д.</t>
  </si>
  <si>
    <t>Оплачено  с 28.12.16 по 28.02.17</t>
  </si>
  <si>
    <t>минимальная периодич.</t>
  </si>
  <si>
    <t>Оплачено жителями</t>
  </si>
  <si>
    <t xml:space="preserve">в соответствии с </t>
  </si>
  <si>
    <t>Оплачено застройщиком</t>
  </si>
  <si>
    <t>законодательством РФ)</t>
  </si>
  <si>
    <t>Задолженность на 28.02.2017г.</t>
  </si>
  <si>
    <t>2.Техническое</t>
  </si>
  <si>
    <t>внутридомового</t>
  </si>
  <si>
    <t>оборудования и систем</t>
  </si>
  <si>
    <t>в системах  отопления, водоснабжения,</t>
  </si>
  <si>
    <t>Выполнено работ (оказано услуг)</t>
  </si>
  <si>
    <t>инженерно-технического</t>
  </si>
  <si>
    <t>водоотведения, электроснабжения,</t>
  </si>
  <si>
    <t>Остаток д/ср-в(начисл-выполнено)</t>
  </si>
  <si>
    <t>обеспечения</t>
  </si>
  <si>
    <t xml:space="preserve"> а также: ремонт, регулировка,</t>
  </si>
  <si>
    <t>("-"   перевыполнено работ;</t>
  </si>
  <si>
    <t>наладка и испытание систем центрального</t>
  </si>
  <si>
    <t xml:space="preserve"> "+"  недовыполнено работ)</t>
  </si>
  <si>
    <t>отопления; промывка, опрессовка, консервация</t>
  </si>
  <si>
    <t xml:space="preserve">и расконсервация системы центрального </t>
  </si>
  <si>
    <t>Остаток д/ср-в(оплачено-выполнено)</t>
  </si>
  <si>
    <t>отопления; укрепление трубопроводов,</t>
  </si>
  <si>
    <t>(с уч.задолженности )</t>
  </si>
  <si>
    <t xml:space="preserve">мелкий ремонт изоляции; проверка </t>
  </si>
  <si>
    <t xml:space="preserve">исправности канализационных вытяжек и </t>
  </si>
  <si>
    <t>II</t>
  </si>
  <si>
    <t>Остаток д/ср-в на 28.02.2017г</t>
  </si>
  <si>
    <t>устранение причин при обнаружении их</t>
  </si>
  <si>
    <t>неисправности (при наличии) и т.д.</t>
  </si>
  <si>
    <t xml:space="preserve">Поступления от размещения </t>
  </si>
  <si>
    <t>оборудования связи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</si>
  <si>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</si>
  <si>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</si>
  <si>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</si>
  <si>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</si>
  <si>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</si>
  <si>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>Примечание:</t>
  </si>
  <si>
    <t>4. Обслуживание</t>
  </si>
  <si>
    <t>Ежемесячно</t>
  </si>
  <si>
    <t>п.2=п.2.1+п.2.2.; п.3=п.3.1+п.3.2;  п.4=п.1+п.2-п.3;  п.6=п.2-п.5;  п.7=п.3-п.5;  п.II=п.I+п.7</t>
  </si>
  <si>
    <t>общедомовых приборов</t>
  </si>
  <si>
    <t>учета</t>
  </si>
  <si>
    <t xml:space="preserve">5. Санитарное </t>
  </si>
  <si>
    <t xml:space="preserve">Влажное подметание </t>
  </si>
  <si>
    <t>содержание лестничных</t>
  </si>
  <si>
    <t>лестничных площадок и маршей,</t>
  </si>
  <si>
    <t>Директор ООО "УК "Стрижи"                                             А.А.Юдаков</t>
  </si>
  <si>
    <t>клеток МКД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</si>
  <si>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</si>
  <si>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</si>
  <si>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</si>
  <si>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</si>
  <si>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</si>
  <si>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</si>
  <si>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</si>
  <si>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</si>
  <si>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</si>
  <si>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>6. Уборка придомовой</t>
  </si>
  <si>
    <t xml:space="preserve">(перечень согласно ПП РФ №290 </t>
  </si>
  <si>
    <t>территории</t>
  </si>
  <si>
    <t>от 03.04.2013г., минимальная периодичность</t>
  </si>
  <si>
    <t>в соответствии с законодательством РФ)</t>
  </si>
  <si>
    <t>6.1. Уборка придомовой</t>
  </si>
  <si>
    <t xml:space="preserve">Уборка территории, </t>
  </si>
  <si>
    <t>очистка крышек люков колодцев и пожарных</t>
  </si>
  <si>
    <t>в зимний период</t>
  </si>
  <si>
    <t xml:space="preserve">гидрантов от снега и льда, сдвигание свеже- </t>
  </si>
  <si>
    <t xml:space="preserve">выпавшего снега и очистка придомовой </t>
  </si>
  <si>
    <t>территории от снега и льда, очистка</t>
  </si>
  <si>
    <t>придомовой территории от снега наносного про-</t>
  </si>
  <si>
    <t xml:space="preserve">исхождения, уборка крыльца и /или площадки </t>
  </si>
  <si>
    <t>перед входом в подъезд, посыпка территории</t>
  </si>
  <si>
    <t>песком или смесью из песка с хлоридами</t>
  </si>
  <si>
    <t>во время гололеда,очистка от мусора урн,</t>
  </si>
  <si>
    <t>установленных возле подъездов и на газонах</t>
  </si>
  <si>
    <t>(при наличии), уборка контейнерных площадок,</t>
  </si>
  <si>
    <t>используемых жителями МКД</t>
  </si>
  <si>
    <t>6.2. Уборка придомовой</t>
  </si>
  <si>
    <t>Подметание территории</t>
  </si>
  <si>
    <t>(грунт,отмостка,входы в подъезды),</t>
  </si>
  <si>
    <t>в летний период</t>
  </si>
  <si>
    <t>уборка крыльца и /или площадки перед входом</t>
  </si>
  <si>
    <t>в подъезд,  сезонная очистка газонов от</t>
  </si>
  <si>
    <t xml:space="preserve"> мусора, очистка от мусора урн, установлен-</t>
  </si>
  <si>
    <t>ных возле подъедов и на газонах(при наличии),</t>
  </si>
  <si>
    <t xml:space="preserve"> уборка контейнерных площадок, исполь-</t>
  </si>
  <si>
    <t>зуемых жителями МКД</t>
  </si>
  <si>
    <t>7. Дератизация</t>
  </si>
  <si>
    <t>1 раз в квартал</t>
  </si>
  <si>
    <t xml:space="preserve">    Дезинсекция</t>
  </si>
  <si>
    <t>По заявке</t>
  </si>
  <si>
    <t xml:space="preserve">8. Обслуживание </t>
  </si>
  <si>
    <t>Круглосуточно</t>
  </si>
  <si>
    <t xml:space="preserve">  лифтов</t>
  </si>
  <si>
    <t>9. Вывоз и утилизация</t>
  </si>
  <si>
    <t>Ежедневно</t>
  </si>
  <si>
    <t>ТБО</t>
  </si>
  <si>
    <t>10. Вывоз и утилизация</t>
  </si>
  <si>
    <t>По мере необходимости</t>
  </si>
  <si>
    <t>КГО</t>
  </si>
  <si>
    <t>11. Обслуживание ППА</t>
  </si>
  <si>
    <t>12. Обслуживание</t>
  </si>
  <si>
    <t>установки для повышения давления</t>
  </si>
  <si>
    <t>ХВ,ГВ, циркуляции, пожаротушения</t>
  </si>
  <si>
    <t>13. Обслуживание водонагревателя</t>
  </si>
  <si>
    <t>(пластинчатый бойлер)</t>
  </si>
  <si>
    <t>14.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</si>
  <si>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</si>
  <si>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</si>
  <si>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</si>
  <si>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</si>
  <si>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</si>
  <si>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</si>
  <si>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</si>
  <si>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</si>
  <si>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Содержание КПП,</t>
  </si>
  <si>
    <t>калиток, в/наблюдения,</t>
  </si>
  <si>
    <t>тревожн.сигнал, шлагбаума</t>
  </si>
  <si>
    <t xml:space="preserve">3. Сервисное </t>
  </si>
  <si>
    <t>Период: Май- Сентябрь</t>
  </si>
  <si>
    <t>обслуживание газонов</t>
  </si>
  <si>
    <t xml:space="preserve">4. Обслуживание </t>
  </si>
  <si>
    <t>фонтана</t>
  </si>
  <si>
    <t xml:space="preserve">Всего стоимость работ и услуг </t>
  </si>
  <si>
    <t xml:space="preserve"> по управлению и содержанию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</si>
</sst>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0" fillId="0" borderId="1" xfId="0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0" fillId="0" borderId="10" xfId="0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3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2" xfId="0" applyBorder="1"/>
    <xf numFmtId="0" fontId="3" fillId="0" borderId="23" xfId="0" applyFont="1" applyBorder="1"/>
    <xf numFmtId="0" fontId="6" fillId="0" borderId="22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2" fontId="2" fillId="0" borderId="29" xfId="0" applyNumberFormat="1" applyFont="1" applyBorder="1"/>
    <xf numFmtId="0" fontId="3" fillId="0" borderId="29" xfId="0" applyFont="1" applyBorder="1"/>
    <xf numFmtId="2" fontId="3" fillId="0" borderId="29" xfId="0" applyNumberFormat="1" applyFont="1" applyBorder="1"/>
    <xf numFmtId="0" fontId="3" fillId="0" borderId="30" xfId="0" applyFont="1" applyBorder="1"/>
    <xf numFmtId="0" fontId="6" fillId="0" borderId="31" xfId="0" applyFont="1" applyBorder="1"/>
    <xf numFmtId="0" fontId="6" fillId="0" borderId="15" xfId="0" applyFont="1" applyBorder="1"/>
    <xf numFmtId="0" fontId="6" fillId="0" borderId="12" xfId="0" applyFont="1" applyBorder="1" applyAlignment="1">
      <alignment horizontal="center"/>
    </xf>
    <xf numFmtId="0" fontId="6" fillId="0" borderId="32" xfId="0" applyFont="1" applyBorder="1"/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3" fillId="0" borderId="35" xfId="0" applyFont="1" applyBorder="1"/>
    <xf numFmtId="0" fontId="3" fillId="0" borderId="28" xfId="0" applyFont="1" applyBorder="1"/>
    <xf numFmtId="2" fontId="3" fillId="0" borderId="36" xfId="0" applyNumberFormat="1" applyFont="1" applyBorder="1"/>
    <xf numFmtId="2" fontId="3" fillId="0" borderId="37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34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31" xfId="0" applyFont="1" applyBorder="1"/>
    <xf numFmtId="164" fontId="7" fillId="0" borderId="16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3" fillId="0" borderId="36" xfId="0" applyFont="1" applyBorder="1"/>
    <xf numFmtId="0" fontId="3" fillId="2" borderId="36" xfId="0" applyFont="1" applyFill="1" applyBorder="1"/>
    <xf numFmtId="2" fontId="3" fillId="2" borderId="36" xfId="0" applyNumberFormat="1" applyFont="1" applyFill="1" applyBorder="1"/>
    <xf numFmtId="0" fontId="3" fillId="2" borderId="37" xfId="0" applyFont="1" applyFill="1" applyBorder="1"/>
    <xf numFmtId="0" fontId="7" fillId="0" borderId="42" xfId="0" applyFont="1" applyBorder="1"/>
    <xf numFmtId="0" fontId="6" fillId="0" borderId="43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2" fontId="3" fillId="0" borderId="36" xfId="0" applyNumberFormat="1" applyFont="1" applyFill="1" applyBorder="1"/>
    <xf numFmtId="0" fontId="3" fillId="0" borderId="37" xfId="0" applyFont="1" applyBorder="1"/>
    <xf numFmtId="0" fontId="8" fillId="0" borderId="28" xfId="0" applyFont="1" applyBorder="1"/>
    <xf numFmtId="2" fontId="2" fillId="0" borderId="36" xfId="0" applyNumberFormat="1" applyFont="1" applyBorder="1"/>
    <xf numFmtId="164" fontId="2" fillId="0" borderId="36" xfId="0" applyNumberFormat="1" applyFont="1" applyBorder="1"/>
    <xf numFmtId="0" fontId="6" fillId="0" borderId="4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44" xfId="0" applyFont="1" applyBorder="1"/>
    <xf numFmtId="0" fontId="3" fillId="0" borderId="45" xfId="0" applyFont="1" applyBorder="1"/>
    <xf numFmtId="2" fontId="3" fillId="0" borderId="45" xfId="0" applyNumberFormat="1" applyFont="1" applyBorder="1"/>
    <xf numFmtId="2" fontId="3" fillId="0" borderId="46" xfId="0" applyNumberFormat="1" applyFont="1" applyBorder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Fill="1" applyBorder="1"/>
    <xf numFmtId="0" fontId="7" fillId="0" borderId="38" xfId="0" applyFont="1" applyBorder="1"/>
    <xf numFmtId="0" fontId="6" fillId="0" borderId="3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34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2" fontId="0" fillId="0" borderId="0" xfId="0" applyNumberFormat="1" applyBorder="1"/>
    <xf numFmtId="2" fontId="7" fillId="0" borderId="47" xfId="0" applyNumberFormat="1" applyFont="1" applyBorder="1" applyAlignment="1">
      <alignment horizontal="center"/>
    </xf>
    <xf numFmtId="0" fontId="4" fillId="0" borderId="42" xfId="0" applyFont="1" applyBorder="1"/>
    <xf numFmtId="164" fontId="6" fillId="0" borderId="1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4" fillId="0" borderId="31" xfId="0" applyFont="1" applyBorder="1"/>
    <xf numFmtId="0" fontId="4" fillId="0" borderId="31" xfId="0" applyFont="1" applyBorder="1" applyAlignment="1">
      <alignment horizontal="left"/>
    </xf>
    <xf numFmtId="0" fontId="6" fillId="0" borderId="42" xfId="0" applyFont="1" applyBorder="1"/>
    <xf numFmtId="0" fontId="7" fillId="0" borderId="43" xfId="0" applyFont="1" applyBorder="1"/>
    <xf numFmtId="0" fontId="4" fillId="0" borderId="4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9" fillId="0" borderId="42" xfId="0" applyFont="1" applyBorder="1"/>
    <xf numFmtId="2" fontId="7" fillId="0" borderId="16" xfId="0" applyNumberFormat="1" applyFont="1" applyBorder="1" applyAlignment="1">
      <alignment horizontal="center"/>
    </xf>
    <xf numFmtId="0" fontId="9" fillId="0" borderId="38" xfId="0" applyFont="1" applyBorder="1"/>
    <xf numFmtId="0" fontId="7" fillId="0" borderId="3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9" fillId="0" borderId="31" xfId="0" applyFont="1" applyBorder="1"/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4" fillId="0" borderId="4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left"/>
    </xf>
    <xf numFmtId="2" fontId="4" fillId="0" borderId="31" xfId="0" applyNumberFormat="1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3" xfId="0" applyFont="1" applyBorder="1"/>
    <xf numFmtId="2" fontId="4" fillId="0" borderId="48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6" fillId="0" borderId="43" xfId="0" applyFont="1" applyBorder="1"/>
    <xf numFmtId="2" fontId="7" fillId="0" borderId="42" xfId="0" applyNumberFormat="1" applyFont="1" applyBorder="1" applyAlignment="1">
      <alignment horizontal="center"/>
    </xf>
    <xf numFmtId="0" fontId="7" fillId="0" borderId="50" xfId="0" applyFont="1" applyBorder="1"/>
    <xf numFmtId="0" fontId="6" fillId="0" borderId="20" xfId="0" applyFont="1" applyBorder="1"/>
    <xf numFmtId="0" fontId="6" fillId="0" borderId="51" xfId="0" applyFont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2" fontId="3" fillId="0" borderId="0" xfId="0" applyNumberFormat="1" applyFon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topLeftCell="C1" workbookViewId="0">
      <selection activeCell="Y19" sqref="Y19"/>
    </sheetView>
  </sheetViews>
  <sheetFormatPr defaultRowHeight="15" x14ac:dyDescent="0.25"/>
  <cols>
    <col min="1" max="1" width="31.85546875" customWidth="1"/>
    <col min="2" max="2" width="44.140625" customWidth="1"/>
    <col min="3" max="3" width="12.5703125" customWidth="1"/>
    <col min="5" max="5" width="12" customWidth="1"/>
    <col min="7" max="7" width="11.42578125" customWidth="1"/>
    <col min="11" max="11" width="34.42578125" customWidth="1"/>
    <col min="12" max="12" width="13.85546875" customWidth="1"/>
    <col min="15" max="15" width="15.5703125" customWidth="1"/>
    <col min="16" max="16" width="14.7109375" customWidth="1"/>
    <col min="21" max="21" width="12.42578125" customWidth="1"/>
  </cols>
  <sheetData>
    <row r="1" spans="1:21" ht="18.75" x14ac:dyDescent="0.3">
      <c r="K1" s="1"/>
      <c r="L1" s="1" t="s">
        <v>0</v>
      </c>
      <c r="M1" s="1"/>
      <c r="N1" s="1"/>
      <c r="O1" s="1"/>
      <c r="P1" s="1"/>
      <c r="Q1" s="2"/>
      <c r="R1" s="3"/>
      <c r="S1" s="3"/>
      <c r="T1" s="4"/>
      <c r="U1" s="4"/>
    </row>
    <row r="2" spans="1:21" ht="18.75" x14ac:dyDescent="0.3">
      <c r="A2" s="5" t="s">
        <v>1</v>
      </c>
      <c r="B2" s="1" t="s">
        <v>2</v>
      </c>
      <c r="C2" s="5"/>
      <c r="D2" s="5"/>
      <c r="E2" s="5"/>
      <c r="F2" s="5"/>
      <c r="G2" s="3"/>
      <c r="H2" s="3"/>
      <c r="I2" s="6"/>
      <c r="K2" s="1" t="s">
        <v>3</v>
      </c>
      <c r="L2" s="1"/>
      <c r="M2" s="1"/>
      <c r="N2" s="1"/>
      <c r="O2" s="1"/>
      <c r="P2" s="1"/>
      <c r="Q2" s="2"/>
      <c r="R2" s="3"/>
      <c r="S2" s="3"/>
      <c r="T2" s="4"/>
      <c r="U2" s="4"/>
    </row>
    <row r="3" spans="1:21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6"/>
      <c r="J3" s="1" t="s">
        <v>4</v>
      </c>
      <c r="K3" s="1"/>
      <c r="L3" s="1"/>
      <c r="M3" s="1"/>
      <c r="N3" s="1"/>
      <c r="O3" s="1"/>
      <c r="P3" s="1"/>
      <c r="Q3" s="2"/>
      <c r="R3" s="3"/>
      <c r="S3" s="3"/>
      <c r="T3" s="4"/>
      <c r="U3" s="4"/>
    </row>
    <row r="4" spans="1:21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6"/>
      <c r="J4" s="1" t="s">
        <v>5</v>
      </c>
      <c r="K4" s="1"/>
      <c r="L4" s="1"/>
      <c r="M4" s="1"/>
      <c r="N4" s="1"/>
      <c r="O4" s="1"/>
      <c r="P4" s="1"/>
      <c r="Q4" s="2"/>
      <c r="R4" s="3"/>
      <c r="S4" s="3"/>
      <c r="T4" s="4"/>
      <c r="U4" s="4"/>
    </row>
    <row r="5" spans="1:21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6"/>
      <c r="J5" s="1" t="s">
        <v>6</v>
      </c>
      <c r="K5" s="1"/>
      <c r="L5" s="1"/>
      <c r="M5" s="1"/>
      <c r="N5" s="1"/>
      <c r="O5" s="1"/>
      <c r="P5" s="1"/>
      <c r="Q5" s="2"/>
      <c r="R5" s="3"/>
      <c r="S5" s="3"/>
      <c r="T5" s="4"/>
      <c r="U5" s="4"/>
    </row>
    <row r="6" spans="1:21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6"/>
      <c r="J6" s="2"/>
      <c r="K6" s="2" t="s">
        <v>1</v>
      </c>
      <c r="L6" s="2"/>
      <c r="M6" s="2"/>
      <c r="N6" s="2"/>
      <c r="O6" s="2"/>
      <c r="P6" s="2"/>
      <c r="Q6" s="2"/>
      <c r="R6" s="3"/>
      <c r="S6" s="3"/>
      <c r="T6" s="4"/>
      <c r="U6" s="4"/>
    </row>
    <row r="7" spans="1:21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4"/>
      <c r="U7" s="4"/>
    </row>
    <row r="8" spans="1:21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6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6.5" thickBot="1" x14ac:dyDescent="0.3">
      <c r="A9" s="7" t="s">
        <v>8</v>
      </c>
      <c r="B9" s="8"/>
      <c r="C9" s="9"/>
      <c r="D9" s="9"/>
      <c r="E9" s="9"/>
      <c r="F9" s="9"/>
      <c r="G9" s="9"/>
      <c r="H9" s="10"/>
      <c r="I9" s="11"/>
      <c r="J9" s="12"/>
      <c r="K9" s="13"/>
      <c r="L9" s="14" t="s">
        <v>9</v>
      </c>
      <c r="M9" s="15" t="s">
        <v>10</v>
      </c>
      <c r="N9" s="15" t="s">
        <v>11</v>
      </c>
      <c r="O9" s="14" t="s">
        <v>12</v>
      </c>
      <c r="P9" s="15" t="s">
        <v>13</v>
      </c>
      <c r="Q9" s="16"/>
      <c r="R9" s="17" t="s">
        <v>14</v>
      </c>
      <c r="S9" s="17"/>
      <c r="T9" s="17" t="s">
        <v>1</v>
      </c>
      <c r="U9" s="18" t="s">
        <v>1</v>
      </c>
    </row>
    <row r="10" spans="1:21" ht="15.75" x14ac:dyDescent="0.25">
      <c r="A10" s="19" t="s">
        <v>15</v>
      </c>
      <c r="B10" s="20">
        <f>B12</f>
        <v>4344.2</v>
      </c>
      <c r="C10" s="21"/>
      <c r="D10" s="21"/>
      <c r="E10" s="21"/>
      <c r="F10" s="21"/>
      <c r="G10" s="21"/>
      <c r="H10" s="22"/>
      <c r="I10" s="11"/>
      <c r="J10" s="23"/>
      <c r="K10" s="24"/>
      <c r="L10" s="25" t="s">
        <v>16</v>
      </c>
      <c r="M10" s="25" t="s">
        <v>17</v>
      </c>
      <c r="N10" s="25" t="s">
        <v>17</v>
      </c>
      <c r="O10" s="25" t="s">
        <v>17</v>
      </c>
      <c r="P10" s="25" t="s">
        <v>18</v>
      </c>
      <c r="Q10" s="25" t="s">
        <v>19</v>
      </c>
      <c r="R10" s="25" t="s">
        <v>20</v>
      </c>
      <c r="S10" s="25" t="s">
        <v>21</v>
      </c>
      <c r="T10" s="25" t="s">
        <v>22</v>
      </c>
      <c r="U10" s="25" t="s">
        <v>23</v>
      </c>
    </row>
    <row r="11" spans="1:21" ht="16.5" thickBot="1" x14ac:dyDescent="0.3">
      <c r="A11" s="26" t="s">
        <v>24</v>
      </c>
      <c r="B11" s="27" t="s">
        <v>25</v>
      </c>
      <c r="C11" s="28"/>
      <c r="D11" s="28"/>
      <c r="E11" s="28"/>
      <c r="F11" s="28"/>
      <c r="G11" s="28"/>
      <c r="H11" s="29"/>
      <c r="I11" s="11"/>
      <c r="J11" s="23"/>
      <c r="K11" s="24"/>
      <c r="L11" s="30" t="s">
        <v>1</v>
      </c>
      <c r="M11" s="30" t="s">
        <v>26</v>
      </c>
      <c r="N11" s="30"/>
      <c r="O11" s="30"/>
      <c r="P11" s="30" t="s">
        <v>27</v>
      </c>
      <c r="Q11" s="30"/>
      <c r="R11" s="30"/>
      <c r="S11" s="30"/>
      <c r="T11" s="30"/>
      <c r="U11" s="30"/>
    </row>
    <row r="12" spans="1:21" ht="16.5" thickBot="1" x14ac:dyDescent="0.3">
      <c r="A12" s="31" t="s">
        <v>28</v>
      </c>
      <c r="B12" s="20">
        <v>4344.2</v>
      </c>
      <c r="C12" s="21"/>
      <c r="D12" s="21"/>
      <c r="E12" s="21"/>
      <c r="F12" s="21"/>
      <c r="G12" s="21"/>
      <c r="H12" s="22"/>
      <c r="I12" s="11"/>
      <c r="J12" s="32"/>
      <c r="K12" s="33"/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30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</row>
    <row r="13" spans="1:21" ht="16.5" thickBot="1" x14ac:dyDescent="0.3">
      <c r="A13" s="34" t="s">
        <v>31</v>
      </c>
      <c r="B13" s="35">
        <v>0</v>
      </c>
      <c r="C13" s="36"/>
      <c r="D13" s="36"/>
      <c r="E13" s="36"/>
      <c r="F13" s="36"/>
      <c r="G13" s="36"/>
      <c r="H13" s="37"/>
      <c r="I13" s="11"/>
      <c r="J13" s="38" t="s">
        <v>32</v>
      </c>
      <c r="K13" s="39" t="s">
        <v>33</v>
      </c>
      <c r="L13" s="40">
        <v>0</v>
      </c>
      <c r="M13" s="40"/>
      <c r="N13" s="40"/>
      <c r="O13" s="40"/>
      <c r="P13" s="41"/>
      <c r="Q13" s="42"/>
      <c r="R13" s="41"/>
      <c r="S13" s="41"/>
      <c r="T13" s="41"/>
      <c r="U13" s="43"/>
    </row>
    <row r="14" spans="1:21" ht="15.75" x14ac:dyDescent="0.25">
      <c r="A14" s="44"/>
      <c r="B14" s="45"/>
      <c r="C14" s="21" t="s">
        <v>34</v>
      </c>
      <c r="D14" s="46"/>
      <c r="E14" s="47" t="s">
        <v>35</v>
      </c>
      <c r="F14" s="48"/>
      <c r="G14" s="21" t="s">
        <v>36</v>
      </c>
      <c r="H14" s="49"/>
      <c r="I14" s="50"/>
      <c r="J14" s="23"/>
      <c r="K14" s="24"/>
      <c r="L14" s="25"/>
      <c r="M14" s="51"/>
      <c r="N14" s="51"/>
      <c r="O14" s="51"/>
      <c r="P14" s="25"/>
      <c r="Q14" s="25"/>
      <c r="R14" s="25"/>
      <c r="S14" s="25"/>
      <c r="T14" s="25"/>
      <c r="U14" s="25"/>
    </row>
    <row r="15" spans="1:21" ht="15.75" x14ac:dyDescent="0.25">
      <c r="A15" s="44" t="s">
        <v>37</v>
      </c>
      <c r="B15" s="52" t="s">
        <v>38</v>
      </c>
      <c r="C15" s="53" t="s">
        <v>39</v>
      </c>
      <c r="D15" s="54" t="s">
        <v>40</v>
      </c>
      <c r="E15" s="53" t="s">
        <v>39</v>
      </c>
      <c r="F15" s="54" t="s">
        <v>40</v>
      </c>
      <c r="G15" s="55" t="s">
        <v>39</v>
      </c>
      <c r="H15" s="54" t="s">
        <v>40</v>
      </c>
      <c r="I15" s="50"/>
      <c r="J15" s="56">
        <v>1</v>
      </c>
      <c r="K15" s="57" t="s">
        <v>41</v>
      </c>
      <c r="L15" s="58">
        <f>L16+L17+L18</f>
        <v>0</v>
      </c>
      <c r="M15" s="58">
        <f t="shared" ref="M15:U15" si="0">M16+M17+M18</f>
        <v>0</v>
      </c>
      <c r="N15" s="58">
        <f t="shared" si="0"/>
        <v>0</v>
      </c>
      <c r="O15" s="58">
        <f t="shared" si="0"/>
        <v>0</v>
      </c>
      <c r="P15" s="58">
        <f t="shared" si="0"/>
        <v>0</v>
      </c>
      <c r="Q15" s="58">
        <f t="shared" si="0"/>
        <v>0</v>
      </c>
      <c r="R15" s="58">
        <f t="shared" si="0"/>
        <v>0</v>
      </c>
      <c r="S15" s="58">
        <f t="shared" si="0"/>
        <v>0</v>
      </c>
      <c r="T15" s="58">
        <f t="shared" si="0"/>
        <v>0</v>
      </c>
      <c r="U15" s="59">
        <f t="shared" si="0"/>
        <v>0</v>
      </c>
    </row>
    <row r="16" spans="1:21" ht="15.75" x14ac:dyDescent="0.25">
      <c r="A16" s="44" t="s">
        <v>42</v>
      </c>
      <c r="B16" s="45"/>
      <c r="C16" s="53" t="s">
        <v>43</v>
      </c>
      <c r="D16" s="54" t="s">
        <v>44</v>
      </c>
      <c r="E16" s="53" t="s">
        <v>43</v>
      </c>
      <c r="F16" s="54" t="s">
        <v>45</v>
      </c>
      <c r="G16" s="55" t="s">
        <v>43</v>
      </c>
      <c r="H16" s="54" t="s">
        <v>45</v>
      </c>
      <c r="I16" s="60"/>
      <c r="J16" s="56">
        <v>1.1000000000000001</v>
      </c>
      <c r="K16" s="57" t="s">
        <v>46</v>
      </c>
      <c r="L16" s="58">
        <v>0</v>
      </c>
      <c r="M16" s="58">
        <v>0</v>
      </c>
      <c r="N16" s="58">
        <v>0</v>
      </c>
      <c r="O16" s="58">
        <v>0</v>
      </c>
      <c r="P16" s="58">
        <f>Q16+R16+S16+T16+U16</f>
        <v>0</v>
      </c>
      <c r="Q16" s="58">
        <v>0</v>
      </c>
      <c r="R16" s="58">
        <v>0</v>
      </c>
      <c r="S16" s="58">
        <v>0</v>
      </c>
      <c r="T16" s="58">
        <v>0</v>
      </c>
      <c r="U16" s="59">
        <v>0</v>
      </c>
    </row>
    <row r="17" spans="1:21" ht="15.75" x14ac:dyDescent="0.25">
      <c r="A17" s="44"/>
      <c r="B17" s="45"/>
      <c r="C17" s="19"/>
      <c r="D17" s="54" t="s">
        <v>47</v>
      </c>
      <c r="E17" s="19"/>
      <c r="F17" s="54" t="s">
        <v>47</v>
      </c>
      <c r="G17" s="61"/>
      <c r="H17" s="54" t="s">
        <v>47</v>
      </c>
      <c r="I17" s="60"/>
      <c r="J17" s="56">
        <v>1.2</v>
      </c>
      <c r="K17" s="57" t="s">
        <v>48</v>
      </c>
      <c r="L17" s="58">
        <v>0</v>
      </c>
      <c r="M17" s="58">
        <v>0</v>
      </c>
      <c r="N17" s="58">
        <v>0</v>
      </c>
      <c r="O17" s="58">
        <v>0</v>
      </c>
      <c r="P17" s="58">
        <f>Q17+R17+S17+T17+U17</f>
        <v>0</v>
      </c>
      <c r="Q17" s="58">
        <v>0</v>
      </c>
      <c r="R17" s="58">
        <v>0</v>
      </c>
      <c r="S17" s="58">
        <v>0</v>
      </c>
      <c r="T17" s="58">
        <v>0</v>
      </c>
      <c r="U17" s="59">
        <v>0</v>
      </c>
    </row>
    <row r="18" spans="1:21" ht="15.75" x14ac:dyDescent="0.25">
      <c r="A18" s="62"/>
      <c r="B18" s="63"/>
      <c r="C18" s="64" t="s">
        <v>30</v>
      </c>
      <c r="D18" s="49" t="s">
        <v>29</v>
      </c>
      <c r="E18" s="64" t="s">
        <v>30</v>
      </c>
      <c r="F18" s="49" t="s">
        <v>29</v>
      </c>
      <c r="G18" s="65" t="s">
        <v>30</v>
      </c>
      <c r="H18" s="49" t="s">
        <v>29</v>
      </c>
      <c r="I18" s="60"/>
      <c r="J18" s="56"/>
      <c r="K18" s="57"/>
      <c r="L18" s="58"/>
      <c r="M18" s="58"/>
      <c r="N18" s="58"/>
      <c r="O18" s="58"/>
      <c r="P18" s="58"/>
      <c r="Q18" s="58"/>
      <c r="R18" s="58"/>
      <c r="S18" s="58"/>
      <c r="T18" s="58"/>
      <c r="U18" s="59"/>
    </row>
    <row r="19" spans="1:21" ht="15.75" x14ac:dyDescent="0.25">
      <c r="A19" s="66" t="s">
        <v>49</v>
      </c>
      <c r="B19" s="52" t="s">
        <v>50</v>
      </c>
      <c r="C19" s="67">
        <f>D19*2.12903225804*4344.2</f>
        <v>29041.677677084939</v>
      </c>
      <c r="D19" s="68">
        <v>3.14</v>
      </c>
      <c r="E19" s="67">
        <f>F19*2.12903225804*4344.2</f>
        <v>29041.677677084939</v>
      </c>
      <c r="F19" s="68">
        <v>3.14</v>
      </c>
      <c r="G19" s="69">
        <f>C19-E19</f>
        <v>0</v>
      </c>
      <c r="H19" s="68">
        <f>D19-F19</f>
        <v>0</v>
      </c>
      <c r="I19" s="70"/>
      <c r="J19" s="56"/>
      <c r="K19" s="57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ht="15.75" x14ac:dyDescent="0.25">
      <c r="A20" s="66" t="s">
        <v>51</v>
      </c>
      <c r="B20" s="52" t="s">
        <v>52</v>
      </c>
      <c r="C20" s="53"/>
      <c r="D20" s="54"/>
      <c r="E20" s="53"/>
      <c r="F20" s="54"/>
      <c r="G20" s="55"/>
      <c r="H20" s="54"/>
      <c r="I20" s="60"/>
      <c r="J20" s="56">
        <v>2</v>
      </c>
      <c r="K20" s="57" t="s">
        <v>53</v>
      </c>
      <c r="L20" s="58">
        <f>L21+L22+L23</f>
        <v>343598.19</v>
      </c>
      <c r="M20" s="58">
        <f t="shared" ref="M20:U20" si="1">M21+M22+M23</f>
        <v>574.4</v>
      </c>
      <c r="N20" s="58">
        <f t="shared" si="1"/>
        <v>574.4</v>
      </c>
      <c r="O20" s="58">
        <f t="shared" si="1"/>
        <v>26740.560000000001</v>
      </c>
      <c r="P20" s="58">
        <f t="shared" si="1"/>
        <v>91067.74</v>
      </c>
      <c r="Q20" s="58">
        <f t="shared" si="1"/>
        <v>95.5</v>
      </c>
      <c r="R20" s="58">
        <f t="shared" si="1"/>
        <v>33</v>
      </c>
      <c r="S20" s="58">
        <f t="shared" si="1"/>
        <v>37.979999999999997</v>
      </c>
      <c r="T20" s="58">
        <f t="shared" si="1"/>
        <v>196.02</v>
      </c>
      <c r="U20" s="59">
        <f t="shared" si="1"/>
        <v>90705.24</v>
      </c>
    </row>
    <row r="21" spans="1:21" ht="15.75" x14ac:dyDescent="0.25">
      <c r="A21" s="66" t="s">
        <v>54</v>
      </c>
      <c r="B21" s="52" t="s">
        <v>55</v>
      </c>
      <c r="C21" s="53"/>
      <c r="D21" s="54"/>
      <c r="E21" s="53"/>
      <c r="F21" s="54"/>
      <c r="G21" s="55"/>
      <c r="H21" s="54"/>
      <c r="I21" s="60"/>
      <c r="J21" s="56">
        <v>2.1</v>
      </c>
      <c r="K21" s="57" t="s">
        <v>56</v>
      </c>
      <c r="L21" s="71">
        <v>237090.72</v>
      </c>
      <c r="M21" s="71">
        <v>574.4</v>
      </c>
      <c r="N21" s="71">
        <v>574.4</v>
      </c>
      <c r="O21" s="71">
        <v>26740.560000000001</v>
      </c>
      <c r="P21" s="58">
        <f>Q21+R21+S21+T21+U21</f>
        <v>91067.74</v>
      </c>
      <c r="Q21" s="71">
        <f>79+16.5</f>
        <v>95.5</v>
      </c>
      <c r="R21" s="58">
        <v>33</v>
      </c>
      <c r="S21" s="58">
        <v>37.979999999999997</v>
      </c>
      <c r="T21" s="58">
        <v>196.02</v>
      </c>
      <c r="U21" s="59">
        <v>90705.24</v>
      </c>
    </row>
    <row r="22" spans="1:21" ht="15.75" x14ac:dyDescent="0.25">
      <c r="A22" s="66" t="s">
        <v>57</v>
      </c>
      <c r="B22" s="52" t="s">
        <v>58</v>
      </c>
      <c r="C22" s="53"/>
      <c r="D22" s="54"/>
      <c r="E22" s="53"/>
      <c r="F22" s="54"/>
      <c r="G22" s="55"/>
      <c r="H22" s="54"/>
      <c r="I22" s="60"/>
      <c r="J22" s="56">
        <v>2.2000000000000002</v>
      </c>
      <c r="K22" s="57" t="s">
        <v>59</v>
      </c>
      <c r="L22" s="71">
        <v>106507.47</v>
      </c>
      <c r="M22" s="58">
        <v>0</v>
      </c>
      <c r="N22" s="58">
        <v>0</v>
      </c>
      <c r="O22" s="58">
        <v>0</v>
      </c>
      <c r="P22" s="58">
        <f>Q22+R22+S22+T22+U22</f>
        <v>0</v>
      </c>
      <c r="Q22" s="58">
        <v>0</v>
      </c>
      <c r="R22" s="58">
        <v>0</v>
      </c>
      <c r="S22" s="58">
        <v>0</v>
      </c>
      <c r="T22" s="58">
        <v>0</v>
      </c>
      <c r="U22" s="59">
        <v>0</v>
      </c>
    </row>
    <row r="23" spans="1:21" ht="15.75" x14ac:dyDescent="0.25">
      <c r="A23" s="44" t="s">
        <v>60</v>
      </c>
      <c r="B23" s="52" t="s">
        <v>61</v>
      </c>
      <c r="C23" s="53"/>
      <c r="D23" s="54"/>
      <c r="E23" s="53"/>
      <c r="F23" s="54"/>
      <c r="G23" s="55"/>
      <c r="H23" s="54"/>
      <c r="I23" s="60"/>
      <c r="J23" s="56"/>
      <c r="K23" s="57"/>
      <c r="L23" s="71"/>
      <c r="M23" s="72"/>
      <c r="N23" s="72"/>
      <c r="O23" s="72"/>
      <c r="P23" s="58"/>
      <c r="Q23" s="58"/>
      <c r="R23" s="58"/>
      <c r="S23" s="58"/>
      <c r="T23" s="72"/>
      <c r="U23" s="59"/>
    </row>
    <row r="24" spans="1:21" ht="15.75" x14ac:dyDescent="0.25">
      <c r="A24" s="44" t="s">
        <v>62</v>
      </c>
      <c r="B24" s="52" t="s">
        <v>63</v>
      </c>
      <c r="C24" s="53"/>
      <c r="D24" s="54"/>
      <c r="E24" s="53"/>
      <c r="F24" s="54"/>
      <c r="G24" s="55"/>
      <c r="H24" s="54"/>
      <c r="I24" s="60"/>
      <c r="J24" s="56">
        <v>3</v>
      </c>
      <c r="K24" s="57" t="s">
        <v>64</v>
      </c>
      <c r="L24" s="58">
        <f>L25+L26+L27</f>
        <v>3058.29</v>
      </c>
      <c r="M24" s="58">
        <f t="shared" ref="M24:U24" si="2">M25+M26+M27</f>
        <v>7.41</v>
      </c>
      <c r="N24" s="58">
        <f t="shared" si="2"/>
        <v>7.41</v>
      </c>
      <c r="O24" s="58">
        <f t="shared" si="2"/>
        <v>344.93</v>
      </c>
      <c r="P24" s="58">
        <f t="shared" si="2"/>
        <v>1532.53</v>
      </c>
      <c r="Q24" s="58">
        <f t="shared" si="2"/>
        <v>95.5</v>
      </c>
      <c r="R24" s="58">
        <f t="shared" si="2"/>
        <v>33</v>
      </c>
      <c r="S24" s="58">
        <f t="shared" si="2"/>
        <v>37.979999999999997</v>
      </c>
      <c r="T24" s="58">
        <f t="shared" si="2"/>
        <v>196.02</v>
      </c>
      <c r="U24" s="59">
        <f t="shared" si="2"/>
        <v>1170.03</v>
      </c>
    </row>
    <row r="25" spans="1:21" ht="15.75" x14ac:dyDescent="0.25">
      <c r="A25" s="44" t="s">
        <v>65</v>
      </c>
      <c r="B25" s="52" t="s">
        <v>1</v>
      </c>
      <c r="C25" s="53"/>
      <c r="D25" s="54"/>
      <c r="E25" s="53"/>
      <c r="F25" s="54"/>
      <c r="G25" s="55"/>
      <c r="H25" s="54"/>
      <c r="I25" s="60"/>
      <c r="J25" s="56">
        <v>3.1</v>
      </c>
      <c r="K25" s="57" t="s">
        <v>66</v>
      </c>
      <c r="L25" s="71">
        <v>3058.29</v>
      </c>
      <c r="M25" s="58">
        <v>7.41</v>
      </c>
      <c r="N25" s="58">
        <v>7.41</v>
      </c>
      <c r="O25" s="58">
        <v>344.93</v>
      </c>
      <c r="P25" s="58">
        <f>Q25+R25+S25+T25+U25</f>
        <v>1532.53</v>
      </c>
      <c r="Q25" s="58">
        <f>79+16.5</f>
        <v>95.5</v>
      </c>
      <c r="R25" s="58">
        <v>33</v>
      </c>
      <c r="S25" s="58">
        <v>37.979999999999997</v>
      </c>
      <c r="T25" s="58">
        <v>196.02</v>
      </c>
      <c r="U25" s="59">
        <v>1170.03</v>
      </c>
    </row>
    <row r="26" spans="1:21" ht="15.75" x14ac:dyDescent="0.25">
      <c r="A26" s="44" t="s">
        <v>67</v>
      </c>
      <c r="B26" s="52" t="s">
        <v>1</v>
      </c>
      <c r="C26" s="53"/>
      <c r="D26" s="54"/>
      <c r="E26" s="53"/>
      <c r="F26" s="54"/>
      <c r="G26" s="55"/>
      <c r="H26" s="54"/>
      <c r="I26" s="60"/>
      <c r="J26" s="56">
        <v>3.2</v>
      </c>
      <c r="K26" s="57" t="s">
        <v>68</v>
      </c>
      <c r="L26" s="58">
        <v>0</v>
      </c>
      <c r="M26" s="58">
        <v>0</v>
      </c>
      <c r="N26" s="58">
        <v>0</v>
      </c>
      <c r="O26" s="58">
        <v>0</v>
      </c>
      <c r="P26" s="58">
        <f t="shared" ref="P26" si="3">Q26+R26+S26+T26+U26</f>
        <v>0</v>
      </c>
      <c r="Q26" s="58">
        <v>0</v>
      </c>
      <c r="R26" s="58">
        <v>0</v>
      </c>
      <c r="S26" s="58">
        <v>0</v>
      </c>
      <c r="T26" s="58">
        <v>0</v>
      </c>
      <c r="U26" s="59">
        <v>0</v>
      </c>
    </row>
    <row r="27" spans="1:21" ht="15.75" x14ac:dyDescent="0.25">
      <c r="A27" s="44" t="s">
        <v>69</v>
      </c>
      <c r="B27" s="52" t="s">
        <v>1</v>
      </c>
      <c r="C27" s="53"/>
      <c r="D27" s="54"/>
      <c r="E27" s="53"/>
      <c r="F27" s="54"/>
      <c r="G27" s="55"/>
      <c r="H27" s="54"/>
      <c r="I27" s="60"/>
      <c r="J27" s="56"/>
      <c r="K27" s="57"/>
      <c r="L27" s="58"/>
      <c r="M27" s="73"/>
      <c r="N27" s="73"/>
      <c r="O27" s="73"/>
      <c r="P27" s="58"/>
      <c r="Q27" s="72"/>
      <c r="R27" s="58"/>
      <c r="S27" s="58"/>
      <c r="T27" s="72"/>
      <c r="U27" s="74"/>
    </row>
    <row r="28" spans="1:21" ht="15.75" x14ac:dyDescent="0.25">
      <c r="A28" s="44"/>
      <c r="B28" s="52"/>
      <c r="C28" s="53"/>
      <c r="D28" s="54"/>
      <c r="E28" s="53"/>
      <c r="F28" s="54"/>
      <c r="G28" s="55"/>
      <c r="H28" s="54"/>
      <c r="I28" s="60"/>
      <c r="J28" s="56">
        <v>4</v>
      </c>
      <c r="K28" s="57" t="s">
        <v>70</v>
      </c>
      <c r="L28" s="58">
        <f>L29+L30+L31</f>
        <v>340539.9</v>
      </c>
      <c r="M28" s="58">
        <f t="shared" ref="M28:U28" si="4">M29+M30+M31</f>
        <v>566.99</v>
      </c>
      <c r="N28" s="58">
        <f t="shared" si="4"/>
        <v>566.99</v>
      </c>
      <c r="O28" s="58">
        <f t="shared" si="4"/>
        <v>26395.63</v>
      </c>
      <c r="P28" s="58">
        <f t="shared" si="4"/>
        <v>89535.21</v>
      </c>
      <c r="Q28" s="58">
        <f t="shared" si="4"/>
        <v>0</v>
      </c>
      <c r="R28" s="58">
        <f t="shared" si="4"/>
        <v>0</v>
      </c>
      <c r="S28" s="58">
        <f t="shared" si="4"/>
        <v>0</v>
      </c>
      <c r="T28" s="58">
        <f t="shared" si="4"/>
        <v>0</v>
      </c>
      <c r="U28" s="59">
        <f t="shared" si="4"/>
        <v>89535.21</v>
      </c>
    </row>
    <row r="29" spans="1:21" ht="15.75" x14ac:dyDescent="0.25">
      <c r="A29" s="75" t="s">
        <v>71</v>
      </c>
      <c r="B29" s="76" t="s">
        <v>50</v>
      </c>
      <c r="C29" s="67">
        <f>D29*2.12903225804*4344.2</f>
        <v>30336.529548037764</v>
      </c>
      <c r="D29" s="77">
        <v>3.28</v>
      </c>
      <c r="E29" s="67">
        <f>F29*2.12903225804*4344.2</f>
        <v>30336.529548037764</v>
      </c>
      <c r="F29" s="77">
        <v>3.28</v>
      </c>
      <c r="G29" s="69">
        <f>C29-E29</f>
        <v>0</v>
      </c>
      <c r="H29" s="77">
        <f>D29-F29</f>
        <v>0</v>
      </c>
      <c r="I29" s="60"/>
      <c r="J29" s="56">
        <v>4.0999999999999996</v>
      </c>
      <c r="K29" s="57" t="s">
        <v>46</v>
      </c>
      <c r="L29" s="58">
        <f>L16+L21-L25</f>
        <v>234032.43</v>
      </c>
      <c r="M29" s="58">
        <f t="shared" ref="M29:T29" si="5">M16+M21-M25</f>
        <v>566.99</v>
      </c>
      <c r="N29" s="58">
        <f t="shared" si="5"/>
        <v>566.99</v>
      </c>
      <c r="O29" s="58">
        <f t="shared" si="5"/>
        <v>26395.63</v>
      </c>
      <c r="P29" s="58">
        <f t="shared" si="5"/>
        <v>89535.21</v>
      </c>
      <c r="Q29" s="58">
        <f t="shared" si="5"/>
        <v>0</v>
      </c>
      <c r="R29" s="58">
        <f t="shared" si="5"/>
        <v>0</v>
      </c>
      <c r="S29" s="58">
        <f t="shared" si="5"/>
        <v>0</v>
      </c>
      <c r="T29" s="58">
        <f t="shared" si="5"/>
        <v>0</v>
      </c>
      <c r="U29" s="59">
        <f>U16+U21-U25</f>
        <v>89535.21</v>
      </c>
    </row>
    <row r="30" spans="1:21" ht="15.75" x14ac:dyDescent="0.25">
      <c r="A30" s="66" t="s">
        <v>51</v>
      </c>
      <c r="B30" s="78" t="s">
        <v>52</v>
      </c>
      <c r="C30" s="53"/>
      <c r="D30" s="54"/>
      <c r="E30" s="53"/>
      <c r="F30" s="54"/>
      <c r="G30" s="55"/>
      <c r="H30" s="54"/>
      <c r="I30" s="60"/>
      <c r="J30" s="56">
        <v>4.2</v>
      </c>
      <c r="K30" s="57" t="s">
        <v>48</v>
      </c>
      <c r="L30" s="58">
        <f t="shared" ref="L30:U30" si="6">L17+L22-L26</f>
        <v>106507.47</v>
      </c>
      <c r="M30" s="58">
        <f t="shared" si="6"/>
        <v>0</v>
      </c>
      <c r="N30" s="58">
        <f t="shared" si="6"/>
        <v>0</v>
      </c>
      <c r="O30" s="58">
        <f t="shared" si="6"/>
        <v>0</v>
      </c>
      <c r="P30" s="58">
        <f t="shared" si="6"/>
        <v>0</v>
      </c>
      <c r="Q30" s="58">
        <f t="shared" si="6"/>
        <v>0</v>
      </c>
      <c r="R30" s="58">
        <f t="shared" si="6"/>
        <v>0</v>
      </c>
      <c r="S30" s="58">
        <f t="shared" si="6"/>
        <v>0</v>
      </c>
      <c r="T30" s="58">
        <f t="shared" si="6"/>
        <v>0</v>
      </c>
      <c r="U30" s="59">
        <f t="shared" si="6"/>
        <v>0</v>
      </c>
    </row>
    <row r="31" spans="1:21" ht="15.75" x14ac:dyDescent="0.25">
      <c r="A31" s="66" t="s">
        <v>72</v>
      </c>
      <c r="B31" s="78" t="s">
        <v>55</v>
      </c>
      <c r="C31" s="53"/>
      <c r="D31" s="54"/>
      <c r="E31" s="53"/>
      <c r="F31" s="54"/>
      <c r="G31" s="55"/>
      <c r="H31" s="54"/>
      <c r="I31" s="60"/>
      <c r="J31" s="56"/>
      <c r="K31" s="57"/>
      <c r="L31" s="58"/>
      <c r="M31" s="58"/>
      <c r="N31" s="58"/>
      <c r="O31" s="58"/>
      <c r="P31" s="58"/>
      <c r="Q31" s="58"/>
      <c r="R31" s="58"/>
      <c r="S31" s="58"/>
      <c r="T31" s="58"/>
      <c r="U31" s="59"/>
    </row>
    <row r="32" spans="1:21" ht="15.75" x14ac:dyDescent="0.25">
      <c r="A32" s="66" t="s">
        <v>73</v>
      </c>
      <c r="B32" s="78" t="s">
        <v>74</v>
      </c>
      <c r="C32" s="53"/>
      <c r="D32" s="54"/>
      <c r="E32" s="53"/>
      <c r="F32" s="54"/>
      <c r="G32" s="55"/>
      <c r="H32" s="54"/>
      <c r="I32" s="60"/>
      <c r="J32" s="56">
        <v>5</v>
      </c>
      <c r="K32" s="57" t="s">
        <v>75</v>
      </c>
      <c r="L32" s="58">
        <f>E121</f>
        <v>208637.20483778309</v>
      </c>
      <c r="M32" s="58"/>
      <c r="N32" s="58"/>
      <c r="O32" s="58"/>
      <c r="P32" s="58"/>
      <c r="Q32" s="58"/>
      <c r="R32" s="58"/>
      <c r="S32" s="58"/>
      <c r="T32" s="58"/>
      <c r="U32" s="59"/>
    </row>
    <row r="33" spans="1:21" ht="15.75" x14ac:dyDescent="0.25">
      <c r="A33" s="66" t="s">
        <v>76</v>
      </c>
      <c r="B33" s="78" t="s">
        <v>77</v>
      </c>
      <c r="C33" s="53"/>
      <c r="D33" s="54"/>
      <c r="E33" s="53"/>
      <c r="F33" s="54"/>
      <c r="G33" s="55"/>
      <c r="H33" s="54"/>
      <c r="I33" s="60"/>
      <c r="J33" s="56">
        <v>6</v>
      </c>
      <c r="K33" s="57" t="s">
        <v>78</v>
      </c>
      <c r="L33" s="58">
        <f>L20-L32</f>
        <v>134960.98516221691</v>
      </c>
      <c r="M33" s="58"/>
      <c r="N33" s="58"/>
      <c r="O33" s="58"/>
      <c r="P33" s="58"/>
      <c r="Q33" s="58"/>
      <c r="R33" s="58"/>
      <c r="S33" s="58"/>
      <c r="T33" s="58"/>
      <c r="U33" s="59"/>
    </row>
    <row r="34" spans="1:21" ht="15.75" x14ac:dyDescent="0.25">
      <c r="A34" s="66" t="s">
        <v>79</v>
      </c>
      <c r="B34" s="78" t="s">
        <v>80</v>
      </c>
      <c r="C34" s="53"/>
      <c r="D34" s="54"/>
      <c r="E34" s="53"/>
      <c r="F34" s="54"/>
      <c r="G34" s="55"/>
      <c r="H34" s="54"/>
      <c r="I34" s="60"/>
      <c r="J34" s="56"/>
      <c r="K34" s="57" t="s">
        <v>81</v>
      </c>
      <c r="L34" s="58"/>
      <c r="M34" s="58"/>
      <c r="N34" s="58"/>
      <c r="O34" s="58"/>
      <c r="P34" s="58"/>
      <c r="Q34" s="58"/>
      <c r="R34" s="58"/>
      <c r="S34" s="58"/>
      <c r="T34" s="58"/>
      <c r="U34" s="59"/>
    </row>
    <row r="35" spans="1:21" ht="15.75" x14ac:dyDescent="0.25">
      <c r="A35" s="44" t="s">
        <v>60</v>
      </c>
      <c r="B35" s="78" t="s">
        <v>82</v>
      </c>
      <c r="C35" s="53"/>
      <c r="D35" s="54"/>
      <c r="E35" s="53"/>
      <c r="F35" s="54"/>
      <c r="G35" s="55"/>
      <c r="H35" s="54"/>
      <c r="I35" s="60"/>
      <c r="J35" s="56"/>
      <c r="K35" s="57" t="s">
        <v>83</v>
      </c>
      <c r="L35" s="58"/>
      <c r="M35" s="58"/>
      <c r="N35" s="58"/>
      <c r="O35" s="58"/>
      <c r="P35" s="58"/>
      <c r="Q35" s="58"/>
      <c r="R35" s="58"/>
      <c r="S35" s="58"/>
      <c r="T35" s="58"/>
      <c r="U35" s="59"/>
    </row>
    <row r="36" spans="1:21" ht="15.75" x14ac:dyDescent="0.25">
      <c r="A36" s="44" t="s">
        <v>62</v>
      </c>
      <c r="B36" s="78" t="s">
        <v>84</v>
      </c>
      <c r="C36" s="53"/>
      <c r="D36" s="54"/>
      <c r="E36" s="53"/>
      <c r="F36" s="54"/>
      <c r="G36" s="55"/>
      <c r="H36" s="54"/>
      <c r="I36" s="60"/>
      <c r="J36" s="56" t="s">
        <v>1</v>
      </c>
      <c r="K36" s="57" t="s">
        <v>1</v>
      </c>
      <c r="L36" s="71"/>
      <c r="M36" s="71"/>
      <c r="N36" s="71"/>
      <c r="O36" s="71"/>
      <c r="P36" s="79"/>
      <c r="Q36" s="79"/>
      <c r="R36" s="79"/>
      <c r="S36" s="79"/>
      <c r="T36" s="79"/>
      <c r="U36" s="80"/>
    </row>
    <row r="37" spans="1:21" ht="15.75" x14ac:dyDescent="0.25">
      <c r="A37" s="44" t="s">
        <v>65</v>
      </c>
      <c r="B37" s="78" t="s">
        <v>85</v>
      </c>
      <c r="C37" s="53"/>
      <c r="D37" s="54"/>
      <c r="E37" s="53"/>
      <c r="F37" s="54"/>
      <c r="G37" s="55"/>
      <c r="H37" s="54"/>
      <c r="I37" s="60"/>
      <c r="J37" s="56">
        <v>7</v>
      </c>
      <c r="K37" s="57" t="s">
        <v>86</v>
      </c>
      <c r="L37" s="58">
        <f>L24-L32</f>
        <v>-205578.91483778309</v>
      </c>
      <c r="M37" s="58"/>
      <c r="N37" s="58"/>
      <c r="O37" s="58"/>
      <c r="P37" s="79"/>
      <c r="Q37" s="79"/>
      <c r="R37" s="79"/>
      <c r="S37" s="79"/>
      <c r="T37" s="71"/>
      <c r="U37" s="80"/>
    </row>
    <row r="38" spans="1:21" ht="15.75" x14ac:dyDescent="0.25">
      <c r="A38" s="44" t="s">
        <v>67</v>
      </c>
      <c r="B38" s="78" t="s">
        <v>87</v>
      </c>
      <c r="C38" s="53"/>
      <c r="D38" s="54"/>
      <c r="E38" s="53"/>
      <c r="F38" s="54"/>
      <c r="G38" s="55"/>
      <c r="H38" s="54"/>
      <c r="I38" s="60"/>
      <c r="J38" s="56"/>
      <c r="K38" s="57" t="s">
        <v>88</v>
      </c>
      <c r="L38" s="71"/>
      <c r="M38" s="71"/>
      <c r="N38" s="71"/>
      <c r="O38" s="71"/>
      <c r="P38" s="71"/>
      <c r="Q38" s="71"/>
      <c r="R38" s="71"/>
      <c r="S38" s="71"/>
      <c r="T38" s="71"/>
      <c r="U38" s="80"/>
    </row>
    <row r="39" spans="1:21" ht="16.5" thickBot="1" x14ac:dyDescent="0.3">
      <c r="A39" s="44" t="s">
        <v>69</v>
      </c>
      <c r="B39" s="78" t="s">
        <v>89</v>
      </c>
      <c r="C39" s="53"/>
      <c r="D39" s="54"/>
      <c r="E39" s="53"/>
      <c r="F39" s="54"/>
      <c r="G39" s="55"/>
      <c r="H39" s="54"/>
      <c r="I39" s="60"/>
      <c r="J39" s="56"/>
      <c r="K39" s="81"/>
      <c r="L39" s="58"/>
      <c r="M39" s="58"/>
      <c r="N39" s="58"/>
      <c r="O39" s="58"/>
      <c r="P39" s="71"/>
      <c r="Q39" s="71"/>
      <c r="R39" s="71"/>
      <c r="S39" s="71"/>
      <c r="T39" s="71"/>
      <c r="U39" s="80"/>
    </row>
    <row r="40" spans="1:21" ht="15.75" x14ac:dyDescent="0.25">
      <c r="A40" s="44"/>
      <c r="B40" s="78" t="s">
        <v>90</v>
      </c>
      <c r="C40" s="53"/>
      <c r="D40" s="54"/>
      <c r="E40" s="53"/>
      <c r="F40" s="54"/>
      <c r="G40" s="55"/>
      <c r="H40" s="54"/>
      <c r="I40" s="60"/>
      <c r="J40" s="38" t="s">
        <v>91</v>
      </c>
      <c r="K40" s="39" t="s">
        <v>92</v>
      </c>
      <c r="L40" s="82">
        <f>L13+L37</f>
        <v>-205578.91483778309</v>
      </c>
      <c r="M40" s="82"/>
      <c r="N40" s="82"/>
      <c r="O40" s="82"/>
      <c r="P40" s="58"/>
      <c r="Q40" s="58"/>
      <c r="R40" s="58"/>
      <c r="S40" s="58"/>
      <c r="T40" s="58"/>
      <c r="U40" s="59"/>
    </row>
    <row r="41" spans="1:21" ht="15.75" x14ac:dyDescent="0.25">
      <c r="A41" s="44"/>
      <c r="B41" s="78" t="s">
        <v>93</v>
      </c>
      <c r="C41" s="53"/>
      <c r="D41" s="54"/>
      <c r="E41" s="53"/>
      <c r="F41" s="54"/>
      <c r="G41" s="55"/>
      <c r="H41" s="54"/>
      <c r="I41" s="60"/>
      <c r="J41" s="56"/>
      <c r="K41" s="39" t="s">
        <v>1</v>
      </c>
      <c r="L41" s="58"/>
      <c r="M41" s="71"/>
      <c r="N41" s="71"/>
      <c r="O41" s="71"/>
      <c r="P41" s="58"/>
      <c r="Q41" s="58"/>
      <c r="R41" s="58"/>
      <c r="S41" s="58"/>
      <c r="T41" s="58"/>
      <c r="U41" s="59"/>
    </row>
    <row r="42" spans="1:21" ht="15.75" x14ac:dyDescent="0.25">
      <c r="A42" s="44"/>
      <c r="B42" s="78" t="s">
        <v>94</v>
      </c>
      <c r="C42" s="53"/>
      <c r="D42" s="54"/>
      <c r="E42" s="53"/>
      <c r="F42" s="54"/>
      <c r="G42" s="55"/>
      <c r="H42" s="54"/>
      <c r="I42" s="60"/>
      <c r="J42" s="56"/>
      <c r="K42" s="57" t="s">
        <v>95</v>
      </c>
      <c r="L42" s="71"/>
      <c r="M42" s="71"/>
      <c r="N42" s="71"/>
      <c r="O42" s="71"/>
      <c r="P42" s="58"/>
      <c r="Q42" s="58"/>
      <c r="R42" s="58"/>
      <c r="S42" s="58"/>
      <c r="T42" s="58"/>
      <c r="U42" s="59"/>
    </row>
    <row r="43" spans="1:21" ht="15.75" x14ac:dyDescent="0.25">
      <c r="A43" s="62"/>
      <c r="B43" s="63"/>
      <c r="C43" s="64"/>
      <c r="D43" s="49"/>
      <c r="E43" s="64"/>
      <c r="F43" s="49"/>
      <c r="G43" s="65"/>
      <c r="H43" s="49"/>
      <c r="I43" s="60"/>
      <c r="J43" s="56"/>
      <c r="K43" s="57" t="s">
        <v>96</v>
      </c>
      <c r="L43" s="58">
        <v>0</v>
      </c>
      <c r="M43" s="83"/>
      <c r="N43" s="83"/>
      <c r="O43" s="83"/>
      <c r="P43" s="58"/>
      <c r="Q43" s="58"/>
      <c r="R43" s="58"/>
      <c r="S43" s="58"/>
      <c r="T43" s="58"/>
      <c r="U43" s="59"/>
    </row>
    <row r="44" spans="1:21" ht="15.75" x14ac:dyDescent="0.25">
      <c r="A44" s="75" t="s">
        <v>97</v>
      </c>
      <c r="B44" s="84" t="s">
        <v>98</v>
      </c>
      <c r="C44" s="67">
        <f>D44*2.12903225804*4344.2</f>
        <v>12393.582193405673</v>
      </c>
      <c r="D44" s="77">
        <v>1.34</v>
      </c>
      <c r="E44" s="67">
        <f>F44*2.12903225804*4344.2</f>
        <v>12393.582193405673</v>
      </c>
      <c r="F44" s="77">
        <v>1.34</v>
      </c>
      <c r="G44" s="69">
        <f>C44-E44</f>
        <v>0</v>
      </c>
      <c r="H44" s="77">
        <f>D44-F44</f>
        <v>0</v>
      </c>
      <c r="I44" s="60"/>
      <c r="J44" s="56"/>
      <c r="K44" s="57"/>
      <c r="L44" s="58"/>
      <c r="M44" s="71"/>
      <c r="N44" s="71"/>
      <c r="O44" s="71"/>
      <c r="P44" s="58"/>
      <c r="Q44" s="58"/>
      <c r="R44" s="58"/>
      <c r="S44" s="58"/>
      <c r="T44" s="58"/>
      <c r="U44" s="59"/>
    </row>
    <row r="45" spans="1:21" ht="15.75" x14ac:dyDescent="0.25">
      <c r="A45" s="66" t="s">
        <v>99</v>
      </c>
      <c r="B45" s="52" t="s">
        <v>100</v>
      </c>
      <c r="C45" s="85"/>
      <c r="D45" s="86" t="s">
        <v>1</v>
      </c>
      <c r="E45" s="85"/>
      <c r="F45" s="86" t="s">
        <v>1</v>
      </c>
      <c r="G45" s="87"/>
      <c r="H45" s="86" t="s">
        <v>1</v>
      </c>
      <c r="I45" s="60"/>
      <c r="J45" s="56"/>
      <c r="K45" s="57"/>
      <c r="L45" s="82"/>
      <c r="M45" s="71"/>
      <c r="N45" s="71"/>
      <c r="O45" s="71"/>
      <c r="P45" s="58"/>
      <c r="Q45" s="58"/>
      <c r="R45" s="58"/>
      <c r="S45" s="58"/>
      <c r="T45" s="58"/>
      <c r="U45" s="59"/>
    </row>
    <row r="46" spans="1:21" ht="15.75" x14ac:dyDescent="0.25">
      <c r="A46" s="66" t="s">
        <v>51</v>
      </c>
      <c r="B46" s="52" t="s">
        <v>101</v>
      </c>
      <c r="C46" s="85"/>
      <c r="D46" s="86"/>
      <c r="E46" s="85"/>
      <c r="F46" s="86"/>
      <c r="G46" s="87"/>
      <c r="H46" s="86"/>
      <c r="I46" s="60"/>
      <c r="J46" s="56"/>
      <c r="K46" s="39"/>
      <c r="L46" s="71"/>
      <c r="M46" s="71"/>
      <c r="N46" s="71"/>
      <c r="O46" s="71"/>
      <c r="P46" s="58"/>
      <c r="Q46" s="58"/>
      <c r="R46" s="58"/>
      <c r="S46" s="58"/>
      <c r="T46" s="58"/>
      <c r="U46" s="59"/>
    </row>
    <row r="47" spans="1:21" ht="15.75" x14ac:dyDescent="0.25">
      <c r="A47" s="66"/>
      <c r="B47" s="52"/>
      <c r="C47" s="85"/>
      <c r="D47" s="86"/>
      <c r="E47" s="85"/>
      <c r="F47" s="86"/>
      <c r="G47" s="87"/>
      <c r="H47" s="86"/>
      <c r="I47" s="60"/>
      <c r="J47" s="56"/>
      <c r="K47" s="39" t="s">
        <v>102</v>
      </c>
      <c r="L47" s="71"/>
      <c r="M47" s="71"/>
      <c r="N47" s="71"/>
      <c r="O47" s="71"/>
      <c r="P47" s="58"/>
      <c r="Q47" s="58"/>
      <c r="R47" s="58"/>
      <c r="S47" s="58"/>
      <c r="T47" s="58"/>
      <c r="U47" s="59"/>
    </row>
    <row r="48" spans="1:21" ht="16.5" thickBot="1" x14ac:dyDescent="0.3">
      <c r="A48" s="75" t="s">
        <v>103</v>
      </c>
      <c r="B48" s="84" t="s">
        <v>104</v>
      </c>
      <c r="C48" s="67">
        <f>D48*2.12903225804*4344.2</f>
        <v>8694.005419254725</v>
      </c>
      <c r="D48" s="77">
        <v>0.94</v>
      </c>
      <c r="E48" s="67">
        <f>F48*2.12903225804*4344.2</f>
        <v>8694.005419254725</v>
      </c>
      <c r="F48" s="77">
        <v>0.94</v>
      </c>
      <c r="G48" s="69">
        <f>C48-E48</f>
        <v>0</v>
      </c>
      <c r="H48" s="77">
        <f>D48-F48</f>
        <v>0</v>
      </c>
      <c r="I48" s="60"/>
      <c r="J48" s="88"/>
      <c r="K48" s="89" t="s">
        <v>105</v>
      </c>
      <c r="L48" s="89"/>
      <c r="M48" s="89"/>
      <c r="N48" s="89"/>
      <c r="O48" s="89"/>
      <c r="P48" s="90"/>
      <c r="Q48" s="90"/>
      <c r="R48" s="90"/>
      <c r="S48" s="90"/>
      <c r="T48" s="90"/>
      <c r="U48" s="91"/>
    </row>
    <row r="49" spans="1:21" ht="15.75" x14ac:dyDescent="0.25">
      <c r="A49" s="66" t="s">
        <v>106</v>
      </c>
      <c r="B49" s="52"/>
      <c r="C49" s="85"/>
      <c r="D49" s="86"/>
      <c r="E49" s="85"/>
      <c r="F49" s="86"/>
      <c r="G49" s="87"/>
      <c r="H49" s="86"/>
      <c r="I49" s="60"/>
      <c r="J49" s="92"/>
      <c r="K49" s="93"/>
      <c r="L49" s="94"/>
      <c r="M49" s="94"/>
      <c r="N49" s="94"/>
      <c r="O49" s="94"/>
      <c r="P49" s="95"/>
      <c r="Q49" s="95"/>
      <c r="R49" s="95"/>
      <c r="S49" s="95"/>
      <c r="T49" s="95"/>
      <c r="U49" s="94"/>
    </row>
    <row r="50" spans="1:21" ht="15.75" x14ac:dyDescent="0.25">
      <c r="A50" s="96" t="s">
        <v>107</v>
      </c>
      <c r="B50" s="97"/>
      <c r="C50" s="98"/>
      <c r="D50" s="99"/>
      <c r="E50" s="98"/>
      <c r="F50" s="99"/>
      <c r="G50" s="100"/>
      <c r="H50" s="99"/>
      <c r="I50" s="70"/>
      <c r="J50" s="92"/>
      <c r="K50" s="93" t="s">
        <v>1</v>
      </c>
      <c r="L50" s="94"/>
      <c r="M50" s="94"/>
      <c r="N50" s="94"/>
      <c r="O50" s="94"/>
      <c r="P50" s="95"/>
      <c r="Q50" s="95"/>
      <c r="R50" s="95"/>
      <c r="S50" s="95"/>
      <c r="T50" s="94"/>
      <c r="U50" s="94"/>
    </row>
    <row r="51" spans="1:21" ht="15.75" x14ac:dyDescent="0.25">
      <c r="A51" s="66" t="s">
        <v>108</v>
      </c>
      <c r="B51" s="52" t="s">
        <v>109</v>
      </c>
      <c r="C51" s="67">
        <f>D51*2.12903225804*4344.2</f>
        <v>39770.450322122677</v>
      </c>
      <c r="D51" s="68">
        <v>4.3</v>
      </c>
      <c r="E51" s="67">
        <v>24103.4</v>
      </c>
      <c r="F51" s="68">
        <f>E51/4344.2/2.12903225804</f>
        <v>2.6060710693624389</v>
      </c>
      <c r="G51" s="69">
        <f>C51-E51</f>
        <v>15667.050322122675</v>
      </c>
      <c r="H51" s="77">
        <f>D51-F51</f>
        <v>1.6939289306375609</v>
      </c>
      <c r="I51" s="60"/>
      <c r="J51" s="92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ht="15.75" x14ac:dyDescent="0.25">
      <c r="A52" s="66" t="s">
        <v>110</v>
      </c>
      <c r="B52" s="52" t="s">
        <v>111</v>
      </c>
      <c r="C52" s="101"/>
      <c r="D52" s="68"/>
      <c r="E52" s="101"/>
      <c r="F52" s="68"/>
      <c r="G52" s="102"/>
      <c r="H52" s="68"/>
      <c r="I52" s="60"/>
      <c r="J52" s="92"/>
      <c r="K52" s="94" t="s">
        <v>112</v>
      </c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ht="15.75" x14ac:dyDescent="0.25">
      <c r="A53" s="66" t="s">
        <v>113</v>
      </c>
      <c r="B53" s="52" t="s">
        <v>114</v>
      </c>
      <c r="C53" s="103"/>
      <c r="D53" s="104"/>
      <c r="E53" s="103"/>
      <c r="F53" s="104"/>
      <c r="G53" s="105"/>
      <c r="H53" s="104"/>
      <c r="I53" s="60"/>
      <c r="K53" s="94"/>
      <c r="L53" s="94"/>
      <c r="M53" s="94"/>
      <c r="N53" s="94"/>
      <c r="O53" s="94"/>
      <c r="P53" s="51"/>
      <c r="Q53" s="51"/>
      <c r="R53" s="51"/>
      <c r="S53" s="51"/>
      <c r="T53" s="51"/>
      <c r="U53" s="51"/>
    </row>
    <row r="54" spans="1:21" ht="15.75" x14ac:dyDescent="0.25">
      <c r="A54" s="44" t="s">
        <v>60</v>
      </c>
      <c r="B54" s="52" t="s">
        <v>115</v>
      </c>
      <c r="C54" s="103"/>
      <c r="D54" s="104"/>
      <c r="E54" s="103"/>
      <c r="F54" s="104"/>
      <c r="G54" s="105"/>
      <c r="H54" s="104"/>
      <c r="I54" s="60"/>
      <c r="K54" s="93"/>
      <c r="L54" s="92"/>
      <c r="M54" s="92"/>
      <c r="N54" s="92"/>
      <c r="O54" s="92"/>
      <c r="P54" s="95"/>
      <c r="Q54" s="95"/>
      <c r="R54" s="95"/>
      <c r="S54" s="95"/>
      <c r="T54" s="95"/>
      <c r="U54" s="92"/>
    </row>
    <row r="55" spans="1:21" ht="15.75" x14ac:dyDescent="0.25">
      <c r="A55" s="44" t="s">
        <v>62</v>
      </c>
      <c r="B55" s="52" t="s">
        <v>116</v>
      </c>
      <c r="C55" s="103"/>
      <c r="D55" s="104"/>
      <c r="E55" s="103"/>
      <c r="F55" s="104"/>
      <c r="G55" s="105"/>
      <c r="H55" s="104"/>
      <c r="I55" s="60"/>
      <c r="K55" s="93"/>
      <c r="L55" s="92"/>
      <c r="M55" s="106"/>
      <c r="N55" s="106"/>
      <c r="O55" s="106"/>
      <c r="P55" s="95"/>
      <c r="Q55" s="95"/>
      <c r="R55" s="95"/>
      <c r="S55" s="95"/>
      <c r="T55" s="92"/>
      <c r="U55" s="92"/>
    </row>
    <row r="56" spans="1:21" x14ac:dyDescent="0.25">
      <c r="A56" s="44" t="s">
        <v>65</v>
      </c>
      <c r="B56" s="52" t="s">
        <v>117</v>
      </c>
      <c r="C56" s="103"/>
      <c r="D56" s="104"/>
      <c r="E56" s="103"/>
      <c r="F56" s="104"/>
      <c r="G56" s="105"/>
      <c r="H56" s="104"/>
      <c r="I56" s="60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x14ac:dyDescent="0.25">
      <c r="A57" s="44" t="s">
        <v>67</v>
      </c>
      <c r="B57" s="52" t="s">
        <v>118</v>
      </c>
      <c r="C57" s="103"/>
      <c r="D57" s="104"/>
      <c r="E57" s="103"/>
      <c r="F57" s="104"/>
      <c r="G57" s="105"/>
      <c r="H57" s="104"/>
      <c r="I57" s="70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x14ac:dyDescent="0.25">
      <c r="A58" s="44" t="s">
        <v>69</v>
      </c>
      <c r="B58" s="52" t="s">
        <v>119</v>
      </c>
      <c r="C58" s="103"/>
      <c r="D58" s="104"/>
      <c r="E58" s="103"/>
      <c r="F58" s="104"/>
      <c r="G58" s="105"/>
      <c r="H58" s="104"/>
      <c r="I58" s="70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x14ac:dyDescent="0.25">
      <c r="A59" s="44"/>
      <c r="B59" s="52" t="s">
        <v>120</v>
      </c>
      <c r="C59" s="103"/>
      <c r="D59" s="104"/>
      <c r="E59" s="103"/>
      <c r="F59" s="104"/>
      <c r="G59" s="105"/>
      <c r="H59" s="104"/>
      <c r="I59" s="70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x14ac:dyDescent="0.25">
      <c r="A60" s="44"/>
      <c r="B60" s="52" t="s">
        <v>121</v>
      </c>
      <c r="C60" s="103"/>
      <c r="D60" s="104"/>
      <c r="E60" s="103"/>
      <c r="F60" s="104"/>
      <c r="G60" s="105"/>
      <c r="H60" s="104"/>
      <c r="I60" s="70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x14ac:dyDescent="0.25">
      <c r="A61" s="44"/>
      <c r="B61" s="52" t="s">
        <v>122</v>
      </c>
      <c r="C61" s="53"/>
      <c r="D61" s="54"/>
      <c r="E61" s="53"/>
      <c r="F61" s="54"/>
      <c r="G61" s="55"/>
      <c r="H61" s="54"/>
      <c r="I61" s="70"/>
    </row>
    <row r="62" spans="1:21" x14ac:dyDescent="0.25">
      <c r="A62" s="75" t="s">
        <v>123</v>
      </c>
      <c r="B62" s="84" t="s">
        <v>124</v>
      </c>
      <c r="C62" s="67">
        <f>D62*2.12903225804*4344.2</f>
        <v>43470.027096273625</v>
      </c>
      <c r="D62" s="77">
        <v>4.7</v>
      </c>
      <c r="E62" s="67">
        <v>26345.4</v>
      </c>
      <c r="F62" s="107">
        <f>E62/4344.2/2.12903225804</f>
        <v>2.8484771754516456</v>
      </c>
      <c r="G62" s="69">
        <f>C62-E62</f>
        <v>17124.627096273623</v>
      </c>
      <c r="H62" s="77">
        <f>D62-F62</f>
        <v>1.8515228245483546</v>
      </c>
      <c r="I62" s="60"/>
    </row>
    <row r="63" spans="1:21" x14ac:dyDescent="0.25">
      <c r="A63" s="66" t="s">
        <v>125</v>
      </c>
      <c r="B63" s="52" t="s">
        <v>126</v>
      </c>
      <c r="C63" s="85"/>
      <c r="D63" s="86"/>
      <c r="E63" s="85"/>
      <c r="F63" s="86"/>
      <c r="G63" s="87"/>
      <c r="H63" s="86"/>
      <c r="I63" s="70"/>
    </row>
    <row r="64" spans="1:21" x14ac:dyDescent="0.25">
      <c r="A64" s="44" t="s">
        <v>1</v>
      </c>
      <c r="B64" s="52" t="s">
        <v>127</v>
      </c>
      <c r="C64" s="85"/>
      <c r="D64" s="86"/>
      <c r="E64" s="85"/>
      <c r="F64" s="86"/>
      <c r="G64" s="87"/>
      <c r="H64" s="86"/>
      <c r="I64" s="70"/>
    </row>
    <row r="65" spans="1:9" x14ac:dyDescent="0.25">
      <c r="A65" s="44"/>
      <c r="B65" s="52"/>
      <c r="C65" s="53"/>
      <c r="D65" s="54"/>
      <c r="E65" s="53"/>
      <c r="F65" s="54"/>
      <c r="G65" s="55"/>
      <c r="H65" s="54"/>
      <c r="I65" s="70"/>
    </row>
    <row r="66" spans="1:9" x14ac:dyDescent="0.25">
      <c r="A66" s="108" t="s">
        <v>128</v>
      </c>
      <c r="B66" s="84" t="s">
        <v>129</v>
      </c>
      <c r="C66" s="109"/>
      <c r="D66" s="110"/>
      <c r="E66" s="109"/>
      <c r="F66" s="111"/>
      <c r="G66" s="112"/>
      <c r="H66" s="111"/>
      <c r="I66" s="70"/>
    </row>
    <row r="67" spans="1:9" x14ac:dyDescent="0.25">
      <c r="A67" s="113" t="s">
        <v>125</v>
      </c>
      <c r="B67" s="52" t="s">
        <v>130</v>
      </c>
      <c r="C67" s="53"/>
      <c r="D67" s="60"/>
      <c r="E67" s="53"/>
      <c r="F67" s="54"/>
      <c r="G67" s="55"/>
      <c r="H67" s="54"/>
      <c r="I67" s="60"/>
    </row>
    <row r="68" spans="1:9" x14ac:dyDescent="0.25">
      <c r="A68" s="114" t="s">
        <v>131</v>
      </c>
      <c r="B68" s="52" t="s">
        <v>132</v>
      </c>
      <c r="C68" s="53"/>
      <c r="D68" s="60"/>
      <c r="E68" s="53"/>
      <c r="F68" s="54"/>
      <c r="G68" s="55"/>
      <c r="H68" s="54"/>
      <c r="I68" s="60"/>
    </row>
    <row r="69" spans="1:9" x14ac:dyDescent="0.25">
      <c r="A69" s="44"/>
      <c r="B69" s="52" t="s">
        <v>133</v>
      </c>
      <c r="C69" s="53"/>
      <c r="D69" s="60"/>
      <c r="E69" s="53"/>
      <c r="F69" s="54"/>
      <c r="G69" s="55"/>
      <c r="H69" s="54"/>
      <c r="I69" s="60"/>
    </row>
    <row r="70" spans="1:9" x14ac:dyDescent="0.25">
      <c r="A70" s="44"/>
      <c r="B70" s="52" t="s">
        <v>134</v>
      </c>
      <c r="C70" s="53"/>
      <c r="D70" s="60"/>
      <c r="E70" s="53"/>
      <c r="F70" s="54"/>
      <c r="G70" s="55"/>
      <c r="H70" s="54"/>
      <c r="I70" s="60"/>
    </row>
    <row r="71" spans="1:9" x14ac:dyDescent="0.25">
      <c r="A71" s="44"/>
      <c r="B71" s="52" t="s">
        <v>135</v>
      </c>
      <c r="C71" s="53"/>
      <c r="D71" s="60"/>
      <c r="E71" s="53"/>
      <c r="F71" s="54"/>
      <c r="G71" s="55"/>
      <c r="H71" s="54"/>
      <c r="I71" s="60"/>
    </row>
    <row r="72" spans="1:9" x14ac:dyDescent="0.25">
      <c r="A72" s="44"/>
      <c r="B72" s="52" t="s">
        <v>136</v>
      </c>
      <c r="C72" s="53"/>
      <c r="D72" s="60"/>
      <c r="E72" s="53"/>
      <c r="F72" s="54"/>
      <c r="G72" s="55"/>
      <c r="H72" s="54"/>
      <c r="I72" s="70"/>
    </row>
    <row r="73" spans="1:9" x14ac:dyDescent="0.25">
      <c r="A73" s="44"/>
      <c r="B73" s="52" t="s">
        <v>137</v>
      </c>
      <c r="C73" s="53"/>
      <c r="D73" s="60"/>
      <c r="E73" s="53"/>
      <c r="F73" s="54"/>
      <c r="G73" s="55"/>
      <c r="H73" s="54"/>
      <c r="I73" s="60"/>
    </row>
    <row r="74" spans="1:9" x14ac:dyDescent="0.25">
      <c r="A74" s="44"/>
      <c r="B74" s="52" t="s">
        <v>138</v>
      </c>
      <c r="C74" s="53"/>
      <c r="D74" s="60"/>
      <c r="E74" s="53"/>
      <c r="F74" s="54"/>
      <c r="G74" s="55"/>
      <c r="H74" s="54"/>
      <c r="I74" s="60"/>
    </row>
    <row r="75" spans="1:9" x14ac:dyDescent="0.25">
      <c r="A75" s="44"/>
      <c r="B75" s="52" t="s">
        <v>139</v>
      </c>
      <c r="C75" s="53"/>
      <c r="D75" s="60"/>
      <c r="E75" s="53"/>
      <c r="F75" s="54"/>
      <c r="G75" s="55"/>
      <c r="H75" s="54"/>
      <c r="I75" s="60"/>
    </row>
    <row r="76" spans="1:9" x14ac:dyDescent="0.25">
      <c r="A76" s="44"/>
      <c r="B76" s="52" t="s">
        <v>140</v>
      </c>
      <c r="C76" s="53"/>
      <c r="D76" s="60"/>
      <c r="E76" s="53"/>
      <c r="F76" s="54"/>
      <c r="G76" s="55"/>
      <c r="H76" s="54"/>
      <c r="I76" s="60"/>
    </row>
    <row r="77" spans="1:9" x14ac:dyDescent="0.25">
      <c r="A77" s="44"/>
      <c r="B77" s="52" t="s">
        <v>141</v>
      </c>
      <c r="C77" s="53"/>
      <c r="D77" s="60"/>
      <c r="E77" s="53"/>
      <c r="F77" s="54"/>
      <c r="G77" s="55"/>
      <c r="H77" s="54"/>
      <c r="I77" s="60"/>
    </row>
    <row r="78" spans="1:9" x14ac:dyDescent="0.25">
      <c r="A78" s="44"/>
      <c r="B78" s="52" t="s">
        <v>142</v>
      </c>
      <c r="C78" s="53"/>
      <c r="D78" s="60"/>
      <c r="E78" s="53"/>
      <c r="F78" s="54"/>
      <c r="G78" s="55"/>
      <c r="H78" s="54"/>
      <c r="I78" s="60"/>
    </row>
    <row r="79" spans="1:9" x14ac:dyDescent="0.25">
      <c r="A79" s="62"/>
      <c r="B79" s="97"/>
      <c r="C79" s="64"/>
      <c r="D79" s="46"/>
      <c r="E79" s="64"/>
      <c r="F79" s="49"/>
      <c r="G79" s="65"/>
      <c r="H79" s="49"/>
      <c r="I79" s="60"/>
    </row>
    <row r="80" spans="1:9" x14ac:dyDescent="0.25">
      <c r="A80" s="115" t="s">
        <v>143</v>
      </c>
      <c r="B80" s="84" t="s">
        <v>144</v>
      </c>
      <c r="C80" s="109"/>
      <c r="D80" s="110"/>
      <c r="E80" s="109"/>
      <c r="F80" s="111"/>
      <c r="G80" s="112"/>
      <c r="H80" s="111"/>
      <c r="I80" s="60"/>
    </row>
    <row r="81" spans="1:11" x14ac:dyDescent="0.25">
      <c r="A81" s="44" t="s">
        <v>125</v>
      </c>
      <c r="B81" s="52" t="s">
        <v>145</v>
      </c>
      <c r="C81" s="53"/>
      <c r="D81" s="60"/>
      <c r="E81" s="53"/>
      <c r="F81" s="54"/>
      <c r="G81" s="55"/>
      <c r="H81" s="54"/>
      <c r="I81" s="60"/>
    </row>
    <row r="82" spans="1:11" x14ac:dyDescent="0.25">
      <c r="A82" s="44" t="s">
        <v>146</v>
      </c>
      <c r="B82" s="52" t="s">
        <v>147</v>
      </c>
      <c r="C82" s="53"/>
      <c r="D82" s="60"/>
      <c r="E82" s="53"/>
      <c r="F82" s="54"/>
      <c r="G82" s="55"/>
      <c r="H82" s="54"/>
      <c r="I82" s="60"/>
    </row>
    <row r="83" spans="1:11" x14ac:dyDescent="0.25">
      <c r="A83" s="44"/>
      <c r="B83" s="52" t="s">
        <v>148</v>
      </c>
      <c r="C83" s="53"/>
      <c r="D83" s="60"/>
      <c r="E83" s="53"/>
      <c r="F83" s="54"/>
      <c r="G83" s="55"/>
      <c r="H83" s="54"/>
      <c r="I83" s="60"/>
    </row>
    <row r="84" spans="1:11" x14ac:dyDescent="0.25">
      <c r="A84" s="44"/>
      <c r="B84" s="52" t="s">
        <v>149</v>
      </c>
      <c r="C84" s="53"/>
      <c r="D84" s="60"/>
      <c r="E84" s="53"/>
      <c r="F84" s="54"/>
      <c r="G84" s="55"/>
      <c r="H84" s="54"/>
      <c r="I84" s="60"/>
    </row>
    <row r="85" spans="1:11" x14ac:dyDescent="0.25">
      <c r="A85" s="44"/>
      <c r="B85" s="52" t="s">
        <v>150</v>
      </c>
      <c r="C85" s="53"/>
      <c r="D85" s="60"/>
      <c r="E85" s="53"/>
      <c r="F85" s="54"/>
      <c r="G85" s="55"/>
      <c r="H85" s="54"/>
      <c r="I85" s="60"/>
    </row>
    <row r="86" spans="1:11" x14ac:dyDescent="0.25">
      <c r="A86" s="44"/>
      <c r="B86" s="52" t="s">
        <v>151</v>
      </c>
      <c r="C86" s="53"/>
      <c r="D86" s="60"/>
      <c r="E86" s="53"/>
      <c r="F86" s="54"/>
      <c r="G86" s="55"/>
      <c r="H86" s="54"/>
      <c r="I86" s="60"/>
    </row>
    <row r="87" spans="1:11" x14ac:dyDescent="0.25">
      <c r="A87" s="44"/>
      <c r="B87" s="52" t="s">
        <v>152</v>
      </c>
      <c r="C87" s="53"/>
      <c r="D87" s="60"/>
      <c r="E87" s="53"/>
      <c r="F87" s="54"/>
      <c r="G87" s="55"/>
      <c r="H87" s="54"/>
      <c r="I87" s="60"/>
    </row>
    <row r="88" spans="1:11" x14ac:dyDescent="0.25">
      <c r="A88" s="62"/>
      <c r="B88" s="97"/>
      <c r="C88" s="64"/>
      <c r="D88" s="46"/>
      <c r="E88" s="64"/>
      <c r="F88" s="49"/>
      <c r="G88" s="65"/>
      <c r="H88" s="49"/>
      <c r="I88" s="60"/>
    </row>
    <row r="89" spans="1:11" x14ac:dyDescent="0.25">
      <c r="A89" s="75" t="s">
        <v>153</v>
      </c>
      <c r="B89" s="84" t="s">
        <v>154</v>
      </c>
      <c r="C89" s="67">
        <f>D89*2.12903225804*4344.2</f>
        <v>277.46825806132102</v>
      </c>
      <c r="D89" s="107">
        <v>0.03</v>
      </c>
      <c r="E89" s="67">
        <v>0</v>
      </c>
      <c r="F89" s="107">
        <f>E89/4344.2/2.12903225804</f>
        <v>0</v>
      </c>
      <c r="G89" s="69">
        <f>C89-E89</f>
        <v>277.46825806132102</v>
      </c>
      <c r="H89" s="77">
        <f>D89-F89</f>
        <v>0.03</v>
      </c>
      <c r="I89" s="60"/>
    </row>
    <row r="90" spans="1:11" x14ac:dyDescent="0.25">
      <c r="A90" s="66" t="s">
        <v>155</v>
      </c>
      <c r="B90" s="52" t="s">
        <v>156</v>
      </c>
      <c r="C90" s="53"/>
      <c r="D90" s="54"/>
      <c r="E90" s="53"/>
      <c r="F90" s="86"/>
      <c r="G90" s="55"/>
      <c r="H90" s="54"/>
      <c r="I90" s="60"/>
    </row>
    <row r="91" spans="1:11" x14ac:dyDescent="0.25">
      <c r="A91" s="116" t="s">
        <v>157</v>
      </c>
      <c r="B91" s="117" t="s">
        <v>158</v>
      </c>
      <c r="C91" s="67">
        <f>D91*2.12903225804*4344.2</f>
        <v>13503.455225650956</v>
      </c>
      <c r="D91" s="107">
        <v>1.46</v>
      </c>
      <c r="E91" s="67">
        <v>4664.37</v>
      </c>
      <c r="F91" s="107">
        <f>E91/4344.2/2.12903225804</f>
        <v>0.50431390234581341</v>
      </c>
      <c r="G91" s="69">
        <f>C91-E91</f>
        <v>8839.085225650957</v>
      </c>
      <c r="H91" s="77">
        <f>D91-F91</f>
        <v>0.95568609765418655</v>
      </c>
      <c r="I91" s="60"/>
    </row>
    <row r="92" spans="1:11" x14ac:dyDescent="0.25">
      <c r="A92" s="66" t="s">
        <v>159</v>
      </c>
      <c r="B92" s="118"/>
      <c r="C92" s="53"/>
      <c r="D92" s="54"/>
      <c r="E92" s="53"/>
      <c r="F92" s="54"/>
      <c r="G92" s="55"/>
      <c r="H92" s="54"/>
      <c r="I92" s="60"/>
    </row>
    <row r="93" spans="1:11" x14ac:dyDescent="0.25">
      <c r="A93" s="75" t="s">
        <v>160</v>
      </c>
      <c r="B93" s="84" t="s">
        <v>161</v>
      </c>
      <c r="C93" s="67">
        <f>D93*2.12903225804*4344.2</f>
        <v>17480.500257863223</v>
      </c>
      <c r="D93" s="107">
        <v>1.89</v>
      </c>
      <c r="E93" s="67">
        <v>8210.5400000000009</v>
      </c>
      <c r="F93" s="107">
        <f>E93/4344.2/2.12903225804</f>
        <v>0.88772748897844611</v>
      </c>
      <c r="G93" s="69">
        <f>C93-E93</f>
        <v>9269.9602578632221</v>
      </c>
      <c r="H93" s="77">
        <f>D93-F93</f>
        <v>1.0022725110215538</v>
      </c>
      <c r="I93" s="60"/>
    </row>
    <row r="94" spans="1:11" x14ac:dyDescent="0.25">
      <c r="A94" s="66" t="s">
        <v>162</v>
      </c>
      <c r="B94" s="52"/>
      <c r="C94" s="85"/>
      <c r="D94" s="119"/>
      <c r="E94" s="85"/>
      <c r="F94" s="86"/>
      <c r="G94" s="87"/>
      <c r="H94" s="86"/>
      <c r="I94" s="60"/>
    </row>
    <row r="95" spans="1:11" x14ac:dyDescent="0.25">
      <c r="A95" s="116" t="s">
        <v>163</v>
      </c>
      <c r="B95" s="84" t="s">
        <v>164</v>
      </c>
      <c r="C95" s="67">
        <f>D95*2.12903225804*4344.2</f>
        <v>5734.343999933968</v>
      </c>
      <c r="D95" s="77">
        <v>0.62</v>
      </c>
      <c r="E95" s="67">
        <v>2693.4</v>
      </c>
      <c r="F95" s="107">
        <f>E95/4344.2/2.12903225804</f>
        <v>0.29121168873357256</v>
      </c>
      <c r="G95" s="69">
        <f>C95-E95</f>
        <v>3040.9439999339679</v>
      </c>
      <c r="H95" s="77">
        <f>D95-F95</f>
        <v>0.32878831126642744</v>
      </c>
      <c r="I95" s="60"/>
    </row>
    <row r="96" spans="1:11" x14ac:dyDescent="0.25">
      <c r="A96" s="66" t="s">
        <v>165</v>
      </c>
      <c r="B96" s="52" t="s">
        <v>1</v>
      </c>
      <c r="C96" s="85"/>
      <c r="D96" s="86"/>
      <c r="E96" s="85"/>
      <c r="F96" s="86"/>
      <c r="G96" s="87"/>
      <c r="H96" s="86"/>
      <c r="I96" s="70"/>
      <c r="K96" s="11"/>
    </row>
    <row r="97" spans="1:9" x14ac:dyDescent="0.25">
      <c r="A97" s="75" t="s">
        <v>166</v>
      </c>
      <c r="B97" s="84" t="s">
        <v>104</v>
      </c>
      <c r="C97" s="67">
        <f>D97*2.12903225804*4344.2</f>
        <v>10636.283225683972</v>
      </c>
      <c r="D97" s="120">
        <v>1.1499999999999999</v>
      </c>
      <c r="E97" s="67">
        <v>4995.83</v>
      </c>
      <c r="F97" s="107">
        <f>E97/4344.2/2.12903225804</f>
        <v>0.54015151515773507</v>
      </c>
      <c r="G97" s="69">
        <f>C97-E97</f>
        <v>5640.4532256839721</v>
      </c>
      <c r="H97" s="77">
        <f>D97-F97</f>
        <v>0.60984848484226484</v>
      </c>
      <c r="I97" s="60"/>
    </row>
    <row r="98" spans="1:9" x14ac:dyDescent="0.25">
      <c r="A98" s="96"/>
      <c r="B98" s="97"/>
      <c r="C98" s="85"/>
      <c r="D98" s="121"/>
      <c r="E98" s="98"/>
      <c r="F98" s="86"/>
      <c r="G98" s="87"/>
      <c r="H98" s="86"/>
      <c r="I98" s="70"/>
    </row>
    <row r="99" spans="1:9" x14ac:dyDescent="0.25">
      <c r="A99" s="75" t="s">
        <v>167</v>
      </c>
      <c r="B99" s="84" t="s">
        <v>104</v>
      </c>
      <c r="C99" s="67">
        <f>D99*2.12903225804*4344.2</f>
        <v>24232.227870688705</v>
      </c>
      <c r="D99" s="120">
        <v>2.62</v>
      </c>
      <c r="E99" s="67">
        <v>24232.23</v>
      </c>
      <c r="F99" s="107">
        <f>E99/4344.2/2.12903225804</f>
        <v>2.6200002302221499</v>
      </c>
      <c r="G99" s="69">
        <f>C99-E99</f>
        <v>-2.1293112949933857E-3</v>
      </c>
      <c r="H99" s="77">
        <f>D99-F99</f>
        <v>-2.3022214978851707E-7</v>
      </c>
      <c r="I99" s="60"/>
    </row>
    <row r="100" spans="1:9" x14ac:dyDescent="0.25">
      <c r="A100" s="66" t="s">
        <v>168</v>
      </c>
      <c r="B100" s="52"/>
      <c r="C100" s="85"/>
      <c r="D100" s="121"/>
      <c r="E100" s="85"/>
      <c r="F100" s="86"/>
      <c r="G100" s="87"/>
      <c r="H100" s="86"/>
      <c r="I100" s="70"/>
    </row>
    <row r="101" spans="1:9" x14ac:dyDescent="0.25">
      <c r="A101" s="96" t="s">
        <v>169</v>
      </c>
      <c r="B101" s="97"/>
      <c r="C101" s="98"/>
      <c r="D101" s="122"/>
      <c r="E101" s="98"/>
      <c r="F101" s="99"/>
      <c r="G101" s="100"/>
      <c r="H101" s="99"/>
      <c r="I101" s="70"/>
    </row>
    <row r="102" spans="1:9" x14ac:dyDescent="0.25">
      <c r="A102" s="66" t="s">
        <v>170</v>
      </c>
      <c r="B102" s="84" t="s">
        <v>104</v>
      </c>
      <c r="C102" s="67">
        <f>D102*2.12903225804*4344.2</f>
        <v>8509.026580547179</v>
      </c>
      <c r="D102" s="121">
        <v>0.92</v>
      </c>
      <c r="E102" s="85">
        <v>8509.0300000000007</v>
      </c>
      <c r="F102" s="107">
        <f>E102/4344.2/2.12903225804</f>
        <v>0.92000036971286503</v>
      </c>
      <c r="G102" s="69">
        <f>C102-E102</f>
        <v>-3.4194528216175968E-3</v>
      </c>
      <c r="H102" s="77">
        <f>D102-F102</f>
        <v>-3.6971286498932443E-7</v>
      </c>
      <c r="I102" s="70"/>
    </row>
    <row r="103" spans="1:9" x14ac:dyDescent="0.25">
      <c r="A103" s="66" t="s">
        <v>171</v>
      </c>
      <c r="B103" s="52"/>
      <c r="C103" s="85"/>
      <c r="D103" s="121"/>
      <c r="E103" s="85"/>
      <c r="F103" s="86"/>
      <c r="G103" s="87"/>
      <c r="H103" s="86"/>
      <c r="I103" s="70"/>
    </row>
    <row r="104" spans="1:9" x14ac:dyDescent="0.25">
      <c r="A104" s="75" t="s">
        <v>172</v>
      </c>
      <c r="B104" s="84"/>
      <c r="C104" s="67">
        <f>D104*2.12903225804*4344.2</f>
        <v>24417.206709396254</v>
      </c>
      <c r="D104" s="107">
        <v>2.64</v>
      </c>
      <c r="E104" s="67">
        <v>24417.21</v>
      </c>
      <c r="F104" s="107">
        <f>E104/4344.2/2.12903225804</f>
        <v>2.640000355781642</v>
      </c>
      <c r="G104" s="69">
        <f>C104-E104</f>
        <v>-3.2906037449720316E-3</v>
      </c>
      <c r="H104" s="77">
        <f>D104-F104</f>
        <v>-3.5578164192529016E-7</v>
      </c>
      <c r="I104" s="70"/>
    </row>
    <row r="105" spans="1:9" x14ac:dyDescent="0.25">
      <c r="A105" s="66" t="s">
        <v>173</v>
      </c>
      <c r="B105" s="52"/>
      <c r="C105" s="123"/>
      <c r="D105" s="124"/>
      <c r="E105" s="85"/>
      <c r="F105" s="86"/>
      <c r="G105" s="87"/>
      <c r="H105" s="86"/>
      <c r="I105" s="70"/>
    </row>
    <row r="106" spans="1:9" x14ac:dyDescent="0.25">
      <c r="A106" s="125" t="s">
        <v>174</v>
      </c>
      <c r="B106" s="84"/>
      <c r="C106" s="126">
        <f>C19+C29+C44+C48+C51+C62+C89+C91+C93+C95+C97+C99+C104+C102</f>
        <v>268496.784384005</v>
      </c>
      <c r="D106" s="120">
        <f>D19+D29+D44+D48+D51+D62+D89+D91+D93+D95+D97+D99+D104+D102</f>
        <v>29.030000000000005</v>
      </c>
      <c r="E106" s="126">
        <f>E19+E29+E44+E48+E51+E62+E89+E91+E93+E95+E97+E99+E104+E102</f>
        <v>208637.20483778309</v>
      </c>
      <c r="F106" s="120">
        <f>F19+F29+F44+F48+F51+F62+F89+F91+F93+F95+F97+F99+F104+F102</f>
        <v>22.557953795746307</v>
      </c>
      <c r="G106" s="69">
        <f>C106-E106</f>
        <v>59859.57954622191</v>
      </c>
      <c r="H106" s="77">
        <f>D106-F106</f>
        <v>6.4720462042536973</v>
      </c>
      <c r="I106" s="60"/>
    </row>
    <row r="107" spans="1:9" x14ac:dyDescent="0.25">
      <c r="A107" s="127" t="s">
        <v>175</v>
      </c>
      <c r="B107" s="97"/>
      <c r="C107" s="128"/>
      <c r="D107" s="129"/>
      <c r="E107" s="128"/>
      <c r="F107" s="129"/>
      <c r="G107" s="87"/>
      <c r="H107" s="86"/>
      <c r="I107" s="60"/>
    </row>
    <row r="108" spans="1:9" x14ac:dyDescent="0.25">
      <c r="A108" s="130" t="s">
        <v>176</v>
      </c>
      <c r="B108" s="52"/>
      <c r="C108" s="67">
        <f>C110+C113+C116+C118</f>
        <v>75101.408515264222</v>
      </c>
      <c r="D108" s="131">
        <f>D110+D113+D116+D118</f>
        <v>8.1199999999999992</v>
      </c>
      <c r="E108" s="67">
        <f>E110+E113+E116+E118</f>
        <v>0</v>
      </c>
      <c r="F108" s="107">
        <f>F110+F113+F116+F118</f>
        <v>0</v>
      </c>
      <c r="G108" s="120">
        <f>C108-E108</f>
        <v>75101.408515264222</v>
      </c>
      <c r="H108" s="77">
        <f>D108-F108</f>
        <v>8.1199999999999992</v>
      </c>
      <c r="I108" s="60"/>
    </row>
    <row r="109" spans="1:9" x14ac:dyDescent="0.25">
      <c r="A109" s="130"/>
      <c r="B109" s="52"/>
      <c r="C109" s="123"/>
      <c r="D109" s="131"/>
      <c r="E109" s="132"/>
      <c r="F109" s="131"/>
      <c r="G109" s="133"/>
      <c r="H109" s="68"/>
      <c r="I109" s="60"/>
    </row>
    <row r="110" spans="1:9" x14ac:dyDescent="0.25">
      <c r="A110" s="108" t="s">
        <v>177</v>
      </c>
      <c r="B110" s="84" t="s">
        <v>178</v>
      </c>
      <c r="C110" s="67">
        <f>D110*2.12903225804*4344.2</f>
        <v>10636.283225683972</v>
      </c>
      <c r="D110" s="134">
        <v>1.1499999999999999</v>
      </c>
      <c r="E110" s="135">
        <f>F110*B10</f>
        <v>0</v>
      </c>
      <c r="F110" s="107">
        <v>0</v>
      </c>
      <c r="G110" s="136">
        <f>C110-E110</f>
        <v>10636.283225683972</v>
      </c>
      <c r="H110" s="137">
        <f>D110-F110</f>
        <v>1.1499999999999999</v>
      </c>
      <c r="I110" s="138"/>
    </row>
    <row r="111" spans="1:9" x14ac:dyDescent="0.25">
      <c r="A111" s="113" t="s">
        <v>179</v>
      </c>
      <c r="B111" s="52"/>
      <c r="C111" s="139"/>
      <c r="D111" s="140"/>
      <c r="E111" s="141"/>
      <c r="F111" s="142"/>
      <c r="G111" s="143"/>
      <c r="H111" s="142"/>
      <c r="I111" s="138"/>
    </row>
    <row r="112" spans="1:9" x14ac:dyDescent="0.25">
      <c r="A112" s="113" t="s">
        <v>180</v>
      </c>
      <c r="B112" s="52"/>
      <c r="C112" s="139"/>
      <c r="D112" s="140"/>
      <c r="E112" s="141"/>
      <c r="F112" s="142"/>
      <c r="G112" s="143"/>
      <c r="H112" s="142"/>
      <c r="I112" s="60"/>
    </row>
    <row r="113" spans="1:9" x14ac:dyDescent="0.25">
      <c r="A113" s="108" t="s">
        <v>181</v>
      </c>
      <c r="B113" s="117" t="s">
        <v>158</v>
      </c>
      <c r="C113" s="67">
        <f>D113*2.12903225804*4344.2</f>
        <v>54753.736257434015</v>
      </c>
      <c r="D113" s="144">
        <v>5.92</v>
      </c>
      <c r="E113" s="135">
        <v>0</v>
      </c>
      <c r="F113" s="107">
        <v>0</v>
      </c>
      <c r="G113" s="136">
        <f>C113-E113</f>
        <v>54753.736257434015</v>
      </c>
      <c r="H113" s="137">
        <f>D113-F113</f>
        <v>5.92</v>
      </c>
      <c r="I113" s="60"/>
    </row>
    <row r="114" spans="1:9" x14ac:dyDescent="0.25">
      <c r="A114" s="113" t="s">
        <v>182</v>
      </c>
      <c r="B114" s="52"/>
      <c r="C114" s="139"/>
      <c r="D114" s="140"/>
      <c r="E114" s="141"/>
      <c r="F114" s="142"/>
      <c r="G114" s="143"/>
      <c r="H114" s="142"/>
      <c r="I114" s="60"/>
    </row>
    <row r="115" spans="1:9" x14ac:dyDescent="0.25">
      <c r="A115" s="113" t="s">
        <v>183</v>
      </c>
      <c r="B115" s="52"/>
      <c r="C115" s="139"/>
      <c r="D115" s="140"/>
      <c r="E115" s="141"/>
      <c r="F115" s="142"/>
      <c r="G115" s="143"/>
      <c r="H115" s="142"/>
      <c r="I115" s="70"/>
    </row>
    <row r="116" spans="1:9" x14ac:dyDescent="0.25">
      <c r="A116" s="108" t="s">
        <v>184</v>
      </c>
      <c r="B116" s="84" t="s">
        <v>185</v>
      </c>
      <c r="C116" s="67">
        <f>D116*2.12903225804*4344.2</f>
        <v>5919.3228386415158</v>
      </c>
      <c r="D116" s="134">
        <v>0.64</v>
      </c>
      <c r="E116" s="135">
        <v>0</v>
      </c>
      <c r="F116" s="107">
        <v>0</v>
      </c>
      <c r="G116" s="136">
        <f>C116-E116</f>
        <v>5919.3228386415158</v>
      </c>
      <c r="H116" s="137">
        <f>D116-F116</f>
        <v>0.64</v>
      </c>
      <c r="I116" s="60"/>
    </row>
    <row r="117" spans="1:9" x14ac:dyDescent="0.25">
      <c r="A117" s="113" t="s">
        <v>186</v>
      </c>
      <c r="B117" s="97"/>
      <c r="C117" s="145"/>
      <c r="D117" s="146"/>
      <c r="E117" s="147"/>
      <c r="F117" s="148"/>
      <c r="G117" s="149"/>
      <c r="H117" s="148"/>
      <c r="I117" s="60"/>
    </row>
    <row r="118" spans="1:9" x14ac:dyDescent="0.25">
      <c r="A118" s="150" t="s">
        <v>187</v>
      </c>
      <c r="B118" s="84" t="s">
        <v>185</v>
      </c>
      <c r="C118" s="67">
        <f>D118*2.12903225804*4344.2</f>
        <v>3792.0661935047206</v>
      </c>
      <c r="D118" s="151">
        <v>0.41</v>
      </c>
      <c r="E118" s="135">
        <v>0</v>
      </c>
      <c r="F118" s="68">
        <v>0</v>
      </c>
      <c r="G118" s="152">
        <f>C118-E118</f>
        <v>3792.0661935047206</v>
      </c>
      <c r="H118" s="137">
        <f>D118-F118</f>
        <v>0.41</v>
      </c>
      <c r="I118" s="60"/>
    </row>
    <row r="119" spans="1:9" x14ac:dyDescent="0.25">
      <c r="A119" s="113" t="s">
        <v>188</v>
      </c>
      <c r="B119" s="118"/>
      <c r="C119" s="139"/>
      <c r="D119" s="140"/>
      <c r="E119" s="141"/>
      <c r="F119" s="142"/>
      <c r="G119" s="143"/>
      <c r="H119" s="142"/>
      <c r="I119" s="60"/>
    </row>
    <row r="120" spans="1:9" x14ac:dyDescent="0.25">
      <c r="A120" s="113"/>
      <c r="B120" s="118"/>
      <c r="C120" s="153"/>
      <c r="D120" s="119"/>
      <c r="E120" s="85"/>
      <c r="F120" s="86"/>
      <c r="G120" s="87"/>
      <c r="H120" s="86"/>
      <c r="I120" s="60"/>
    </row>
    <row r="121" spans="1:9" x14ac:dyDescent="0.25">
      <c r="A121" s="75" t="s">
        <v>189</v>
      </c>
      <c r="B121" s="154"/>
      <c r="C121" s="67">
        <f>C106+C108</f>
        <v>343598.19289926923</v>
      </c>
      <c r="D121" s="107">
        <f>D106+D108</f>
        <v>37.150000000000006</v>
      </c>
      <c r="E121" s="155">
        <f>E106+E108</f>
        <v>208637.20483778309</v>
      </c>
      <c r="F121" s="107">
        <f>F106+F108</f>
        <v>22.557953795746307</v>
      </c>
      <c r="G121" s="120">
        <f>C121-E121</f>
        <v>134960.98806148613</v>
      </c>
      <c r="H121" s="77">
        <f>D121-F121</f>
        <v>14.592046204253698</v>
      </c>
      <c r="I121" s="60"/>
    </row>
    <row r="122" spans="1:9" ht="15.75" thickBot="1" x14ac:dyDescent="0.3">
      <c r="A122" s="156" t="s">
        <v>190</v>
      </c>
      <c r="B122" s="157"/>
      <c r="C122" s="156"/>
      <c r="D122" s="158"/>
      <c r="E122" s="156"/>
      <c r="F122" s="159"/>
      <c r="G122" s="160"/>
      <c r="H122" s="159"/>
      <c r="I122" s="60"/>
    </row>
    <row r="123" spans="1:9" x14ac:dyDescent="0.25">
      <c r="A123" s="11"/>
      <c r="B123" s="11"/>
      <c r="C123" s="11"/>
      <c r="D123" s="60"/>
      <c r="E123" s="6"/>
      <c r="F123" s="6"/>
      <c r="G123" s="6"/>
      <c r="H123" s="6"/>
      <c r="I123" s="60"/>
    </row>
    <row r="124" spans="1:9" ht="15.75" x14ac:dyDescent="0.25">
      <c r="A124" s="94" t="s">
        <v>112</v>
      </c>
      <c r="B124" s="94"/>
      <c r="C124" s="94"/>
      <c r="D124" s="94"/>
      <c r="E124" s="94"/>
      <c r="F124" s="94"/>
      <c r="G124" s="94"/>
      <c r="H124" s="94"/>
      <c r="I124" s="60"/>
    </row>
    <row r="125" spans="1:9" ht="15.75" x14ac:dyDescent="0.25">
      <c r="A125" s="3" t="s">
        <v>1</v>
      </c>
      <c r="B125" s="3"/>
      <c r="C125" s="3"/>
      <c r="D125" s="60"/>
      <c r="E125" s="3"/>
      <c r="F125" s="3"/>
      <c r="G125" s="161"/>
      <c r="H125" s="3"/>
      <c r="I125" s="3"/>
    </row>
    <row r="126" spans="1:9" x14ac:dyDescent="0.25">
      <c r="G126" s="162"/>
    </row>
    <row r="127" spans="1:9" x14ac:dyDescent="0.25">
      <c r="G127" s="16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2023-08-02T02:28:35Z</dcterms:modified>
</cp:coreProperties>
</file>