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94818791-A078-4D49-903A-B04A62714F0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янв-июль" sheetId="8" r:id="rId1"/>
    <sheet name="2018 авг" sheetId="9" r:id="rId2"/>
    <sheet name="2018 сент-дек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0" l="1"/>
  <c r="L22" i="10"/>
  <c r="L21" i="10"/>
  <c r="B10" i="9" l="1"/>
  <c r="C19" i="9"/>
  <c r="E19" i="9"/>
  <c r="G19" i="9" s="1"/>
  <c r="H19" i="9"/>
  <c r="C29" i="9"/>
  <c r="G29" i="9" s="1"/>
  <c r="E29" i="9"/>
  <c r="H29" i="9"/>
  <c r="S25" i="10" l="1"/>
  <c r="S21" i="10"/>
  <c r="N15" i="10" l="1"/>
  <c r="N20" i="10"/>
  <c r="N24" i="10"/>
  <c r="N29" i="10"/>
  <c r="N30" i="10"/>
  <c r="L43" i="10"/>
  <c r="N28" i="10" l="1"/>
  <c r="E115" i="10" l="1"/>
  <c r="E110" i="10" s="1"/>
  <c r="E106" i="10"/>
  <c r="E104" i="10"/>
  <c r="E102" i="10"/>
  <c r="E99" i="10"/>
  <c r="E97" i="10"/>
  <c r="E95" i="10"/>
  <c r="E93" i="10"/>
  <c r="E91" i="10"/>
  <c r="E62" i="10"/>
  <c r="E51" i="10"/>
  <c r="E48" i="10"/>
  <c r="E44" i="10"/>
  <c r="E29" i="10"/>
  <c r="E19" i="10"/>
  <c r="C120" i="10"/>
  <c r="G120" i="10" s="1"/>
  <c r="C118" i="10"/>
  <c r="G118" i="10" s="1"/>
  <c r="C115" i="10"/>
  <c r="C112" i="10"/>
  <c r="G112" i="10" s="1"/>
  <c r="C106" i="10"/>
  <c r="C104" i="10"/>
  <c r="C102" i="10"/>
  <c r="G102" i="10" s="1"/>
  <c r="C99" i="10"/>
  <c r="C97" i="10"/>
  <c r="C95" i="10"/>
  <c r="C93" i="10"/>
  <c r="G93" i="10" s="1"/>
  <c r="C91" i="10"/>
  <c r="G91" i="10" s="1"/>
  <c r="C89" i="10"/>
  <c r="C62" i="10"/>
  <c r="C51" i="10"/>
  <c r="C48" i="10"/>
  <c r="C44" i="10"/>
  <c r="C29" i="10"/>
  <c r="C19" i="10"/>
  <c r="H120" i="10"/>
  <c r="H118" i="10"/>
  <c r="H115" i="10"/>
  <c r="G115" i="10"/>
  <c r="H112" i="10"/>
  <c r="F110" i="10"/>
  <c r="D110" i="10"/>
  <c r="F108" i="10"/>
  <c r="D108" i="10"/>
  <c r="D123" i="10" s="1"/>
  <c r="H106" i="10"/>
  <c r="G106" i="10"/>
  <c r="H104" i="10"/>
  <c r="H102" i="10"/>
  <c r="H99" i="10"/>
  <c r="H97" i="10"/>
  <c r="H95" i="10"/>
  <c r="H93" i="10"/>
  <c r="H91" i="10"/>
  <c r="H89" i="10"/>
  <c r="G89" i="10"/>
  <c r="H62" i="10"/>
  <c r="H51" i="10"/>
  <c r="H48" i="10"/>
  <c r="H44" i="10"/>
  <c r="W30" i="10"/>
  <c r="V30" i="10"/>
  <c r="U30" i="10"/>
  <c r="T30" i="10"/>
  <c r="S30" i="10"/>
  <c r="Q30" i="10"/>
  <c r="O30" i="10"/>
  <c r="L30" i="10"/>
  <c r="V29" i="10"/>
  <c r="U29" i="10"/>
  <c r="U28" i="10" s="1"/>
  <c r="Q29" i="10"/>
  <c r="P29" i="10"/>
  <c r="O29" i="10"/>
  <c r="M29" i="10"/>
  <c r="L29" i="10"/>
  <c r="H29" i="10"/>
  <c r="R26" i="10"/>
  <c r="R25" i="10"/>
  <c r="W24" i="10"/>
  <c r="V24" i="10"/>
  <c r="U24" i="10"/>
  <c r="T24" i="10"/>
  <c r="S24" i="10"/>
  <c r="Q24" i="10"/>
  <c r="P24" i="10"/>
  <c r="O24" i="10"/>
  <c r="M24" i="10"/>
  <c r="L24" i="10"/>
  <c r="R22" i="10"/>
  <c r="P30" i="10"/>
  <c r="M30" i="10"/>
  <c r="W29" i="10"/>
  <c r="W28" i="10" s="1"/>
  <c r="T29" i="10"/>
  <c r="T28" i="10" s="1"/>
  <c r="S29" i="10"/>
  <c r="S28" i="10" s="1"/>
  <c r="R21" i="10"/>
  <c r="R20" i="10" s="1"/>
  <c r="W20" i="10"/>
  <c r="V20" i="10"/>
  <c r="U20" i="10"/>
  <c r="T20" i="10"/>
  <c r="S20" i="10"/>
  <c r="Q20" i="10"/>
  <c r="P20" i="10"/>
  <c r="O20" i="10"/>
  <c r="M20" i="10"/>
  <c r="L20" i="10"/>
  <c r="H19" i="10"/>
  <c r="R17" i="10"/>
  <c r="R16" i="10"/>
  <c r="W15" i="10"/>
  <c r="V15" i="10"/>
  <c r="U15" i="10"/>
  <c r="T15" i="10"/>
  <c r="S15" i="10"/>
  <c r="Q15" i="10"/>
  <c r="P15" i="10"/>
  <c r="O15" i="10"/>
  <c r="M15" i="10"/>
  <c r="L15" i="10"/>
  <c r="B10" i="10"/>
  <c r="E112" i="9"/>
  <c r="C104" i="9"/>
  <c r="G104" i="9" s="1"/>
  <c r="F108" i="9"/>
  <c r="H104" i="9"/>
  <c r="D108" i="9"/>
  <c r="G51" i="10" l="1"/>
  <c r="G29" i="10"/>
  <c r="O28" i="10"/>
  <c r="G48" i="10"/>
  <c r="G97" i="10"/>
  <c r="R24" i="10"/>
  <c r="Q28" i="10"/>
  <c r="L28" i="10"/>
  <c r="V28" i="10"/>
  <c r="P28" i="10"/>
  <c r="R29" i="10"/>
  <c r="F123" i="10"/>
  <c r="H123" i="10" s="1"/>
  <c r="H110" i="10"/>
  <c r="G104" i="10"/>
  <c r="G99" i="10"/>
  <c r="G95" i="10"/>
  <c r="G62" i="10"/>
  <c r="G44" i="10"/>
  <c r="E108" i="10"/>
  <c r="E123" i="10" s="1"/>
  <c r="C108" i="10"/>
  <c r="M28" i="10"/>
  <c r="H108" i="10"/>
  <c r="R15" i="10"/>
  <c r="G19" i="10"/>
  <c r="R30" i="10"/>
  <c r="C110" i="10"/>
  <c r="G110" i="10" s="1"/>
  <c r="E115" i="9"/>
  <c r="E110" i="9" s="1"/>
  <c r="E106" i="9"/>
  <c r="E102" i="9"/>
  <c r="E99" i="9"/>
  <c r="G99" i="9" s="1"/>
  <c r="E97" i="9"/>
  <c r="E95" i="9"/>
  <c r="E93" i="9"/>
  <c r="E91" i="9"/>
  <c r="E62" i="9"/>
  <c r="E51" i="9"/>
  <c r="E48" i="9"/>
  <c r="E44" i="9"/>
  <c r="C120" i="9"/>
  <c r="G120" i="9" s="1"/>
  <c r="C118" i="9"/>
  <c r="G118" i="9" s="1"/>
  <c r="C115" i="9"/>
  <c r="C112" i="9"/>
  <c r="C106" i="9"/>
  <c r="G106" i="9" s="1"/>
  <c r="C102" i="9"/>
  <c r="C99" i="9"/>
  <c r="C97" i="9"/>
  <c r="G97" i="9" s="1"/>
  <c r="C95" i="9"/>
  <c r="G95" i="9" s="1"/>
  <c r="C93" i="9"/>
  <c r="C91" i="9"/>
  <c r="C89" i="9"/>
  <c r="C62" i="9"/>
  <c r="G62" i="9" s="1"/>
  <c r="C51" i="9"/>
  <c r="C48" i="9"/>
  <c r="C44" i="9"/>
  <c r="G44" i="9" s="1"/>
  <c r="H120" i="9"/>
  <c r="H118" i="9"/>
  <c r="H115" i="9"/>
  <c r="H112" i="9"/>
  <c r="G112" i="9"/>
  <c r="F110" i="9"/>
  <c r="F123" i="9" s="1"/>
  <c r="D110" i="9"/>
  <c r="D123" i="9" s="1"/>
  <c r="H106" i="9"/>
  <c r="H102" i="9"/>
  <c r="G102" i="9"/>
  <c r="H99" i="9"/>
  <c r="H97" i="9"/>
  <c r="H95" i="9"/>
  <c r="H93" i="9"/>
  <c r="G93" i="9"/>
  <c r="H91" i="9"/>
  <c r="G91" i="9"/>
  <c r="H89" i="9"/>
  <c r="G89" i="9"/>
  <c r="H62" i="9"/>
  <c r="H51" i="9"/>
  <c r="G51" i="9"/>
  <c r="H48" i="9"/>
  <c r="G48" i="9"/>
  <c r="H44" i="9"/>
  <c r="G115" i="9" l="1"/>
  <c r="R28" i="10"/>
  <c r="H110" i="9"/>
  <c r="C108" i="9"/>
  <c r="G108" i="9" s="1"/>
  <c r="E108" i="9"/>
  <c r="C123" i="10"/>
  <c r="G123" i="10" s="1"/>
  <c r="G108" i="10"/>
  <c r="E123" i="9"/>
  <c r="H123" i="9"/>
  <c r="H108" i="9"/>
  <c r="C110" i="9"/>
  <c r="G110" i="9" s="1"/>
  <c r="E104" i="8"/>
  <c r="E102" i="8"/>
  <c r="E99" i="8"/>
  <c r="E97" i="8"/>
  <c r="E95" i="8"/>
  <c r="E93" i="8"/>
  <c r="E62" i="8"/>
  <c r="E51" i="8"/>
  <c r="E48" i="8"/>
  <c r="E44" i="8"/>
  <c r="E29" i="8"/>
  <c r="E19" i="8"/>
  <c r="E106" i="8" s="1"/>
  <c r="E121" i="8" s="1"/>
  <c r="C118" i="8"/>
  <c r="C116" i="8"/>
  <c r="C113" i="8"/>
  <c r="C110" i="8"/>
  <c r="C104" i="8"/>
  <c r="G104" i="8" s="1"/>
  <c r="C102" i="8"/>
  <c r="G102" i="8" s="1"/>
  <c r="C99" i="8"/>
  <c r="G99" i="8" s="1"/>
  <c r="C97" i="8"/>
  <c r="G97" i="8" s="1"/>
  <c r="C95" i="8"/>
  <c r="G95" i="8" s="1"/>
  <c r="C93" i="8"/>
  <c r="C91" i="8"/>
  <c r="G91" i="8" s="1"/>
  <c r="C89" i="8"/>
  <c r="C62" i="8"/>
  <c r="C51" i="8"/>
  <c r="G51" i="8" s="1"/>
  <c r="C48" i="8"/>
  <c r="G48" i="8" s="1"/>
  <c r="C44" i="8"/>
  <c r="G44" i="8" s="1"/>
  <c r="C29" i="8"/>
  <c r="C19" i="8"/>
  <c r="H118" i="8"/>
  <c r="G118" i="8"/>
  <c r="H116" i="8"/>
  <c r="G116" i="8"/>
  <c r="H113" i="8"/>
  <c r="G113" i="8"/>
  <c r="H110" i="8"/>
  <c r="G110" i="8"/>
  <c r="F108" i="8"/>
  <c r="E108" i="8"/>
  <c r="D108" i="8"/>
  <c r="H108" i="8" s="1"/>
  <c r="C108" i="8"/>
  <c r="F106" i="8"/>
  <c r="F121" i="8" s="1"/>
  <c r="D106" i="8"/>
  <c r="H104" i="8"/>
  <c r="H102" i="8"/>
  <c r="H99" i="8"/>
  <c r="H97" i="8"/>
  <c r="H95" i="8"/>
  <c r="H93" i="8"/>
  <c r="G93" i="8"/>
  <c r="H91" i="8"/>
  <c r="H89" i="8"/>
  <c r="G89" i="8"/>
  <c r="H62" i="8"/>
  <c r="G62" i="8"/>
  <c r="H51" i="8"/>
  <c r="H48" i="8"/>
  <c r="H44" i="8"/>
  <c r="H29" i="8"/>
  <c r="H19" i="8"/>
  <c r="B10" i="8"/>
  <c r="L32" i="10" l="1"/>
  <c r="L37" i="10" s="1"/>
  <c r="L40" i="10" s="1"/>
  <c r="D121" i="8"/>
  <c r="H121" i="8" s="1"/>
  <c r="G29" i="8"/>
  <c r="C106" i="8"/>
  <c r="G106" i="8" s="1"/>
  <c r="C123" i="9"/>
  <c r="G123" i="9" s="1"/>
  <c r="G108" i="8"/>
  <c r="G19" i="8"/>
  <c r="H106" i="8"/>
  <c r="C121" i="8" l="1"/>
  <c r="G121" i="8" s="1"/>
  <c r="L33" i="10"/>
</calcChain>
</file>

<file path=xl/sharedStrings.xml><?xml version="1.0" encoding="utf-8"?>
<sst xmlns="http://schemas.openxmlformats.org/spreadsheetml/2006/main" count="668" uniqueCount="200">
  <si>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</si>
  <si>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</si>
  <si>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</si>
  <si>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</si>
  <si>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</si>
  <si>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</si>
  <si>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</si>
  <si>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</si>
  <si>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</si>
  <si>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</si>
  <si>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</si>
  <si>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</si>
  <si>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</si>
  <si>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</si>
  <si>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</si>
  <si>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</si>
  <si>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</si>
  <si>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</si>
  <si>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</si>
  <si>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</si>
  <si>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</si>
  <si>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</si>
  <si>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</si>
  <si>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</si>
  <si>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</si>
  <si>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</si>
  <si>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</si>
  <si>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</si>
  <si>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</si>
  <si>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</si>
  <si>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</si>
  <si>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</si>
  <si>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</si>
  <si>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</si>
  <si>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</si>
  <si>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</si>
  <si>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</si>
  <si>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</si>
  <si>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</si>
  <si>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</si>
  <si>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</si>
  <si>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</si>
  <si>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</si>
  <si>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</si>
  <si>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</si>
  <si>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</si>
  <si>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</si>
  <si>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</si>
  <si>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</si>
  <si>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</si>
  <si>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</si>
  <si>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</si>
  <si>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</si>
  <si>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</si>
  <si>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</si>
  <si>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</si>
  <si>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</si>
  <si>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</si>
  <si>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</si>
  <si>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</si>
  <si>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</si>
  <si>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</si>
  <si>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</si>
  <si>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</si>
  <si>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</si>
  <si>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</si>
  <si>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</si>
  <si>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</si>
  <si>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</si>
  <si>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</si>
  <si>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</si>
  <si>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</si>
  <si>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</si>
  <si>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</si>
  <si>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</si>
  <si>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</si>
  <si>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</si>
  <si>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</si>
  <si>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</si>
  <si>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</si>
  <si>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</si>
  <si>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</si>
  <si>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</si>
  <si>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</si>
  <si>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</si>
  <si>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</si>
  <si>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</si>
  <si>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</si>
  <si>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</si>
  <si>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</si>
  <si>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</si>
  <si>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</si>
  <si>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</si>
  <si>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</si>
  <si>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</si>
  <si>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</si>
  <si>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</si>
  <si>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</si>
  <si>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</si>
  <si>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</si>
  <si>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</si>
  <si>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</si>
  <si>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</si>
  <si>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</si>
  <si>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</si>
  <si>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</si>
  <si>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</si>
  <si>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</si>
  <si>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</si>
  <si>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</si>
  <si>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</si>
  <si>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</si>
  <si>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</si>
  <si>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</si>
  <si>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</si>
  <si>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</si>
  <si>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</si>
  <si>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</si>
  <si>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</si>
  <si>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</si>
  <si>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</si>
  <si>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</si>
  <si>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</si>
  <si>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</si>
  <si>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</si>
  <si>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</si>
  <si>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</si>
  <si>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</si>
  <si>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</si>
  <si>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</si>
  <si>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</si>
  <si>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</si>
  <si>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</si>
  <si>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</si>
  <si>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</si>
  <si>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</si>
  <si>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</si>
  <si>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</si>
  <si>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</si>
  <si>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</si>
  <si>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</si>
  <si>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</si>
  <si>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</si>
  <si>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</si>
  <si>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</si>
  <si>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</si>
  <si>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</si>
  <si>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</si>
  <si>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</si>
  <si>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</si>
  <si>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</si>
  <si>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</si>
  <si>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</si>
  <si>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</si>
  <si>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</si>
  <si>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</si>
  <si>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</si>
  <si>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</si>
  <si>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</si>
  <si>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</si>
  <si>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</si>
  <si>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</si>
  <si>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</si>
  <si>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</si>
  <si>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</si>
  <si>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</si>
  <si>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</si>
  <si>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</si>
  <si>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</si>
  <si>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</si>
  <si>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</si>
  <si>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</si>
  <si>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</si>
  <si>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</si>
  <si>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</si>
  <si>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</si>
  <si>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</si>
  <si>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</si>
  <si>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</si>
  <si>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</si>
  <si>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</si>
  <si>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</si>
  <si>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</si>
  <si>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</si>
  <si>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</si>
  <si>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                     по многоквартирному дому, расположенному по адресу:  Мясниковой, 6/1</t>
  </si>
  <si>
    <t xml:space="preserve">                           о деятельности за отчетный период с 01.01.2018г. по 31.07.2018 г.</t>
  </si>
  <si>
    <t xml:space="preserve">                           о деятельности за отчетный период с 01.08.2018г. по 31.08.2018 г.</t>
  </si>
  <si>
    <t xml:space="preserve">14. Техническое обслуживание </t>
  </si>
  <si>
    <t xml:space="preserve">    подкачивающих насосов</t>
  </si>
  <si>
    <t>15. Услуги и работы по управлению</t>
  </si>
  <si>
    <t xml:space="preserve">                           о деятельности за отчетный период с 01.09.2018г. по 31.12.2018 г.</t>
  </si>
  <si>
    <t xml:space="preserve">                           о деятельности за отчетный период с 01.01.2018г.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</si>
  <si>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</si>
  <si>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</si>
  <si>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</si>
  <si>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</si>
  <si>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</si>
  <si>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</si>
  <si>
    <t>(подогрев)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</si>
</sst>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2" fontId="3" fillId="2" borderId="3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59"/>
  <sheetViews>
    <sheetView workbookViewId="0">
      <selection activeCell="F127" sqref="F12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232" max="232" width="23.140625" customWidth="1"/>
    <col min="233" max="233" width="42.85546875" customWidth="1"/>
    <col min="235" max="235" width="11.28515625" customWidth="1"/>
    <col min="236" max="236" width="12.85546875" customWidth="1"/>
    <col min="237" max="237" width="12.140625" customWidth="1"/>
    <col min="238" max="238" width="11.7109375" customWidth="1"/>
    <col min="239" max="239" width="11.42578125" customWidth="1"/>
    <col min="240" max="240" width="12.7109375" customWidth="1"/>
    <col min="241" max="241" width="4.140625" customWidth="1"/>
    <col min="242" max="242" width="45.28515625" customWidth="1"/>
    <col min="243" max="243" width="14.85546875" customWidth="1"/>
    <col min="244" max="244" width="12.28515625" customWidth="1"/>
    <col min="245" max="246" width="11.140625" customWidth="1"/>
    <col min="247" max="247" width="12.42578125" customWidth="1"/>
    <col min="248" max="248" width="11.42578125" customWidth="1"/>
    <col min="249" max="249" width="13.5703125" customWidth="1"/>
    <col min="488" max="488" width="23.140625" customWidth="1"/>
    <col min="489" max="489" width="42.85546875" customWidth="1"/>
    <col min="491" max="491" width="11.28515625" customWidth="1"/>
    <col min="492" max="492" width="12.85546875" customWidth="1"/>
    <col min="493" max="493" width="12.140625" customWidth="1"/>
    <col min="494" max="494" width="11.7109375" customWidth="1"/>
    <col min="495" max="495" width="11.42578125" customWidth="1"/>
    <col min="496" max="496" width="12.7109375" customWidth="1"/>
    <col min="497" max="497" width="4.140625" customWidth="1"/>
    <col min="498" max="498" width="45.28515625" customWidth="1"/>
    <col min="499" max="499" width="14.85546875" customWidth="1"/>
    <col min="500" max="500" width="12.28515625" customWidth="1"/>
    <col min="501" max="502" width="11.140625" customWidth="1"/>
    <col min="503" max="503" width="12.42578125" customWidth="1"/>
    <col min="504" max="504" width="11.42578125" customWidth="1"/>
    <col min="505" max="505" width="13.5703125" customWidth="1"/>
    <col min="744" max="744" width="23.140625" customWidth="1"/>
    <col min="745" max="745" width="42.85546875" customWidth="1"/>
    <col min="747" max="747" width="11.28515625" customWidth="1"/>
    <col min="748" max="748" width="12.85546875" customWidth="1"/>
    <col min="749" max="749" width="12.140625" customWidth="1"/>
    <col min="750" max="750" width="11.7109375" customWidth="1"/>
    <col min="751" max="751" width="11.42578125" customWidth="1"/>
    <col min="752" max="752" width="12.7109375" customWidth="1"/>
    <col min="753" max="753" width="4.140625" customWidth="1"/>
    <col min="754" max="754" width="45.28515625" customWidth="1"/>
    <col min="755" max="755" width="14.85546875" customWidth="1"/>
    <col min="756" max="756" width="12.28515625" customWidth="1"/>
    <col min="757" max="758" width="11.140625" customWidth="1"/>
    <col min="759" max="759" width="12.42578125" customWidth="1"/>
    <col min="760" max="760" width="11.42578125" customWidth="1"/>
    <col min="761" max="761" width="13.5703125" customWidth="1"/>
    <col min="1000" max="1000" width="23.140625" customWidth="1"/>
    <col min="1001" max="1001" width="42.85546875" customWidth="1"/>
    <col min="1003" max="1003" width="11.28515625" customWidth="1"/>
    <col min="1004" max="1004" width="12.85546875" customWidth="1"/>
    <col min="1005" max="1005" width="12.140625" customWidth="1"/>
    <col min="1006" max="1006" width="11.7109375" customWidth="1"/>
    <col min="1007" max="1007" width="11.42578125" customWidth="1"/>
    <col min="1008" max="1008" width="12.7109375" customWidth="1"/>
    <col min="1009" max="1009" width="4.140625" customWidth="1"/>
    <col min="1010" max="1010" width="45.28515625" customWidth="1"/>
    <col min="1011" max="1011" width="14.85546875" customWidth="1"/>
    <col min="1012" max="1012" width="12.28515625" customWidth="1"/>
    <col min="1013" max="1014" width="11.140625" customWidth="1"/>
    <col min="1015" max="1015" width="12.42578125" customWidth="1"/>
    <col min="1016" max="1016" width="11.42578125" customWidth="1"/>
    <col min="1017" max="1017" width="13.5703125" customWidth="1"/>
    <col min="1256" max="1256" width="23.140625" customWidth="1"/>
    <col min="1257" max="1257" width="42.85546875" customWidth="1"/>
    <col min="1259" max="1259" width="11.28515625" customWidth="1"/>
    <col min="1260" max="1260" width="12.85546875" customWidth="1"/>
    <col min="1261" max="1261" width="12.140625" customWidth="1"/>
    <col min="1262" max="1262" width="11.7109375" customWidth="1"/>
    <col min="1263" max="1263" width="11.42578125" customWidth="1"/>
    <col min="1264" max="1264" width="12.7109375" customWidth="1"/>
    <col min="1265" max="1265" width="4.140625" customWidth="1"/>
    <col min="1266" max="1266" width="45.28515625" customWidth="1"/>
    <col min="1267" max="1267" width="14.85546875" customWidth="1"/>
    <col min="1268" max="1268" width="12.28515625" customWidth="1"/>
    <col min="1269" max="1270" width="11.140625" customWidth="1"/>
    <col min="1271" max="1271" width="12.42578125" customWidth="1"/>
    <col min="1272" max="1272" width="11.42578125" customWidth="1"/>
    <col min="1273" max="1273" width="13.5703125" customWidth="1"/>
    <col min="1512" max="1512" width="23.140625" customWidth="1"/>
    <col min="1513" max="1513" width="42.85546875" customWidth="1"/>
    <col min="1515" max="1515" width="11.28515625" customWidth="1"/>
    <col min="1516" max="1516" width="12.85546875" customWidth="1"/>
    <col min="1517" max="1517" width="12.140625" customWidth="1"/>
    <col min="1518" max="1518" width="11.7109375" customWidth="1"/>
    <col min="1519" max="1519" width="11.42578125" customWidth="1"/>
    <col min="1520" max="1520" width="12.7109375" customWidth="1"/>
    <col min="1521" max="1521" width="4.140625" customWidth="1"/>
    <col min="1522" max="1522" width="45.28515625" customWidth="1"/>
    <col min="1523" max="1523" width="14.85546875" customWidth="1"/>
    <col min="1524" max="1524" width="12.28515625" customWidth="1"/>
    <col min="1525" max="1526" width="11.140625" customWidth="1"/>
    <col min="1527" max="1527" width="12.42578125" customWidth="1"/>
    <col min="1528" max="1528" width="11.42578125" customWidth="1"/>
    <col min="1529" max="1529" width="13.5703125" customWidth="1"/>
    <col min="1768" max="1768" width="23.140625" customWidth="1"/>
    <col min="1769" max="1769" width="42.85546875" customWidth="1"/>
    <col min="1771" max="1771" width="11.28515625" customWidth="1"/>
    <col min="1772" max="1772" width="12.85546875" customWidth="1"/>
    <col min="1773" max="1773" width="12.140625" customWidth="1"/>
    <col min="1774" max="1774" width="11.7109375" customWidth="1"/>
    <col min="1775" max="1775" width="11.42578125" customWidth="1"/>
    <col min="1776" max="1776" width="12.7109375" customWidth="1"/>
    <col min="1777" max="1777" width="4.140625" customWidth="1"/>
    <col min="1778" max="1778" width="45.28515625" customWidth="1"/>
    <col min="1779" max="1779" width="14.85546875" customWidth="1"/>
    <col min="1780" max="1780" width="12.28515625" customWidth="1"/>
    <col min="1781" max="1782" width="11.140625" customWidth="1"/>
    <col min="1783" max="1783" width="12.42578125" customWidth="1"/>
    <col min="1784" max="1784" width="11.42578125" customWidth="1"/>
    <col min="1785" max="1785" width="13.5703125" customWidth="1"/>
    <col min="2024" max="2024" width="23.140625" customWidth="1"/>
    <col min="2025" max="2025" width="42.85546875" customWidth="1"/>
    <col min="2027" max="2027" width="11.28515625" customWidth="1"/>
    <col min="2028" max="2028" width="12.85546875" customWidth="1"/>
    <col min="2029" max="2029" width="12.140625" customWidth="1"/>
    <col min="2030" max="2030" width="11.7109375" customWidth="1"/>
    <col min="2031" max="2031" width="11.42578125" customWidth="1"/>
    <col min="2032" max="2032" width="12.7109375" customWidth="1"/>
    <col min="2033" max="2033" width="4.140625" customWidth="1"/>
    <col min="2034" max="2034" width="45.28515625" customWidth="1"/>
    <col min="2035" max="2035" width="14.85546875" customWidth="1"/>
    <col min="2036" max="2036" width="12.28515625" customWidth="1"/>
    <col min="2037" max="2038" width="11.140625" customWidth="1"/>
    <col min="2039" max="2039" width="12.42578125" customWidth="1"/>
    <col min="2040" max="2040" width="11.42578125" customWidth="1"/>
    <col min="2041" max="2041" width="13.5703125" customWidth="1"/>
    <col min="2280" max="2280" width="23.140625" customWidth="1"/>
    <col min="2281" max="2281" width="42.85546875" customWidth="1"/>
    <col min="2283" max="2283" width="11.28515625" customWidth="1"/>
    <col min="2284" max="2284" width="12.85546875" customWidth="1"/>
    <col min="2285" max="2285" width="12.140625" customWidth="1"/>
    <col min="2286" max="2286" width="11.7109375" customWidth="1"/>
    <col min="2287" max="2287" width="11.42578125" customWidth="1"/>
    <col min="2288" max="2288" width="12.7109375" customWidth="1"/>
    <col min="2289" max="2289" width="4.140625" customWidth="1"/>
    <col min="2290" max="2290" width="45.28515625" customWidth="1"/>
    <col min="2291" max="2291" width="14.85546875" customWidth="1"/>
    <col min="2292" max="2292" width="12.28515625" customWidth="1"/>
    <col min="2293" max="2294" width="11.140625" customWidth="1"/>
    <col min="2295" max="2295" width="12.42578125" customWidth="1"/>
    <col min="2296" max="2296" width="11.42578125" customWidth="1"/>
    <col min="2297" max="2297" width="13.5703125" customWidth="1"/>
    <col min="2536" max="2536" width="23.140625" customWidth="1"/>
    <col min="2537" max="2537" width="42.85546875" customWidth="1"/>
    <col min="2539" max="2539" width="11.28515625" customWidth="1"/>
    <col min="2540" max="2540" width="12.85546875" customWidth="1"/>
    <col min="2541" max="2541" width="12.140625" customWidth="1"/>
    <col min="2542" max="2542" width="11.7109375" customWidth="1"/>
    <col min="2543" max="2543" width="11.42578125" customWidth="1"/>
    <col min="2544" max="2544" width="12.7109375" customWidth="1"/>
    <col min="2545" max="2545" width="4.140625" customWidth="1"/>
    <col min="2546" max="2546" width="45.28515625" customWidth="1"/>
    <col min="2547" max="2547" width="14.85546875" customWidth="1"/>
    <col min="2548" max="2548" width="12.28515625" customWidth="1"/>
    <col min="2549" max="2550" width="11.140625" customWidth="1"/>
    <col min="2551" max="2551" width="12.42578125" customWidth="1"/>
    <col min="2552" max="2552" width="11.42578125" customWidth="1"/>
    <col min="2553" max="2553" width="13.5703125" customWidth="1"/>
    <col min="2792" max="2792" width="23.140625" customWidth="1"/>
    <col min="2793" max="2793" width="42.85546875" customWidth="1"/>
    <col min="2795" max="2795" width="11.28515625" customWidth="1"/>
    <col min="2796" max="2796" width="12.85546875" customWidth="1"/>
    <col min="2797" max="2797" width="12.140625" customWidth="1"/>
    <col min="2798" max="2798" width="11.7109375" customWidth="1"/>
    <col min="2799" max="2799" width="11.42578125" customWidth="1"/>
    <col min="2800" max="2800" width="12.7109375" customWidth="1"/>
    <col min="2801" max="2801" width="4.140625" customWidth="1"/>
    <col min="2802" max="2802" width="45.28515625" customWidth="1"/>
    <col min="2803" max="2803" width="14.85546875" customWidth="1"/>
    <col min="2804" max="2804" width="12.28515625" customWidth="1"/>
    <col min="2805" max="2806" width="11.140625" customWidth="1"/>
    <col min="2807" max="2807" width="12.42578125" customWidth="1"/>
    <col min="2808" max="2808" width="11.42578125" customWidth="1"/>
    <col min="2809" max="2809" width="13.5703125" customWidth="1"/>
    <col min="3048" max="3048" width="23.140625" customWidth="1"/>
    <col min="3049" max="3049" width="42.85546875" customWidth="1"/>
    <col min="3051" max="3051" width="11.28515625" customWidth="1"/>
    <col min="3052" max="3052" width="12.85546875" customWidth="1"/>
    <col min="3053" max="3053" width="12.140625" customWidth="1"/>
    <col min="3054" max="3054" width="11.7109375" customWidth="1"/>
    <col min="3055" max="3055" width="11.42578125" customWidth="1"/>
    <col min="3056" max="3056" width="12.7109375" customWidth="1"/>
    <col min="3057" max="3057" width="4.140625" customWidth="1"/>
    <col min="3058" max="3058" width="45.28515625" customWidth="1"/>
    <col min="3059" max="3059" width="14.85546875" customWidth="1"/>
    <col min="3060" max="3060" width="12.28515625" customWidth="1"/>
    <col min="3061" max="3062" width="11.140625" customWidth="1"/>
    <col min="3063" max="3063" width="12.42578125" customWidth="1"/>
    <col min="3064" max="3064" width="11.42578125" customWidth="1"/>
    <col min="3065" max="3065" width="13.5703125" customWidth="1"/>
    <col min="3304" max="3304" width="23.140625" customWidth="1"/>
    <col min="3305" max="3305" width="42.85546875" customWidth="1"/>
    <col min="3307" max="3307" width="11.28515625" customWidth="1"/>
    <col min="3308" max="3308" width="12.85546875" customWidth="1"/>
    <col min="3309" max="3309" width="12.140625" customWidth="1"/>
    <col min="3310" max="3310" width="11.7109375" customWidth="1"/>
    <col min="3311" max="3311" width="11.42578125" customWidth="1"/>
    <col min="3312" max="3312" width="12.7109375" customWidth="1"/>
    <col min="3313" max="3313" width="4.140625" customWidth="1"/>
    <col min="3314" max="3314" width="45.28515625" customWidth="1"/>
    <col min="3315" max="3315" width="14.85546875" customWidth="1"/>
    <col min="3316" max="3316" width="12.28515625" customWidth="1"/>
    <col min="3317" max="3318" width="11.140625" customWidth="1"/>
    <col min="3319" max="3319" width="12.42578125" customWidth="1"/>
    <col min="3320" max="3320" width="11.42578125" customWidth="1"/>
    <col min="3321" max="3321" width="13.5703125" customWidth="1"/>
    <col min="3560" max="3560" width="23.140625" customWidth="1"/>
    <col min="3561" max="3561" width="42.85546875" customWidth="1"/>
    <col min="3563" max="3563" width="11.28515625" customWidth="1"/>
    <col min="3564" max="3564" width="12.85546875" customWidth="1"/>
    <col min="3565" max="3565" width="12.140625" customWidth="1"/>
    <col min="3566" max="3566" width="11.7109375" customWidth="1"/>
    <col min="3567" max="3567" width="11.42578125" customWidth="1"/>
    <col min="3568" max="3568" width="12.7109375" customWidth="1"/>
    <col min="3569" max="3569" width="4.140625" customWidth="1"/>
    <col min="3570" max="3570" width="45.28515625" customWidth="1"/>
    <col min="3571" max="3571" width="14.85546875" customWidth="1"/>
    <col min="3572" max="3572" width="12.28515625" customWidth="1"/>
    <col min="3573" max="3574" width="11.140625" customWidth="1"/>
    <col min="3575" max="3575" width="12.42578125" customWidth="1"/>
    <col min="3576" max="3576" width="11.42578125" customWidth="1"/>
    <col min="3577" max="3577" width="13.5703125" customWidth="1"/>
    <col min="3816" max="3816" width="23.140625" customWidth="1"/>
    <col min="3817" max="3817" width="42.85546875" customWidth="1"/>
    <col min="3819" max="3819" width="11.28515625" customWidth="1"/>
    <col min="3820" max="3820" width="12.85546875" customWidth="1"/>
    <col min="3821" max="3821" width="12.140625" customWidth="1"/>
    <col min="3822" max="3822" width="11.7109375" customWidth="1"/>
    <col min="3823" max="3823" width="11.42578125" customWidth="1"/>
    <col min="3824" max="3824" width="12.7109375" customWidth="1"/>
    <col min="3825" max="3825" width="4.140625" customWidth="1"/>
    <col min="3826" max="3826" width="45.28515625" customWidth="1"/>
    <col min="3827" max="3827" width="14.85546875" customWidth="1"/>
    <col min="3828" max="3828" width="12.28515625" customWidth="1"/>
    <col min="3829" max="3830" width="11.140625" customWidth="1"/>
    <col min="3831" max="3831" width="12.42578125" customWidth="1"/>
    <col min="3832" max="3832" width="11.42578125" customWidth="1"/>
    <col min="3833" max="3833" width="13.5703125" customWidth="1"/>
    <col min="4072" max="4072" width="23.140625" customWidth="1"/>
    <col min="4073" max="4073" width="42.85546875" customWidth="1"/>
    <col min="4075" max="4075" width="11.28515625" customWidth="1"/>
    <col min="4076" max="4076" width="12.85546875" customWidth="1"/>
    <col min="4077" max="4077" width="12.140625" customWidth="1"/>
    <col min="4078" max="4078" width="11.7109375" customWidth="1"/>
    <col min="4079" max="4079" width="11.42578125" customWidth="1"/>
    <col min="4080" max="4080" width="12.7109375" customWidth="1"/>
    <col min="4081" max="4081" width="4.140625" customWidth="1"/>
    <col min="4082" max="4082" width="45.28515625" customWidth="1"/>
    <col min="4083" max="4083" width="14.85546875" customWidth="1"/>
    <col min="4084" max="4084" width="12.28515625" customWidth="1"/>
    <col min="4085" max="4086" width="11.140625" customWidth="1"/>
    <col min="4087" max="4087" width="12.42578125" customWidth="1"/>
    <col min="4088" max="4088" width="11.42578125" customWidth="1"/>
    <col min="4089" max="4089" width="13.5703125" customWidth="1"/>
    <col min="4328" max="4328" width="23.140625" customWidth="1"/>
    <col min="4329" max="4329" width="42.85546875" customWidth="1"/>
    <col min="4331" max="4331" width="11.28515625" customWidth="1"/>
    <col min="4332" max="4332" width="12.85546875" customWidth="1"/>
    <col min="4333" max="4333" width="12.140625" customWidth="1"/>
    <col min="4334" max="4334" width="11.7109375" customWidth="1"/>
    <col min="4335" max="4335" width="11.42578125" customWidth="1"/>
    <col min="4336" max="4336" width="12.7109375" customWidth="1"/>
    <col min="4337" max="4337" width="4.140625" customWidth="1"/>
    <col min="4338" max="4338" width="45.28515625" customWidth="1"/>
    <col min="4339" max="4339" width="14.85546875" customWidth="1"/>
    <col min="4340" max="4340" width="12.28515625" customWidth="1"/>
    <col min="4341" max="4342" width="11.140625" customWidth="1"/>
    <col min="4343" max="4343" width="12.42578125" customWidth="1"/>
    <col min="4344" max="4344" width="11.42578125" customWidth="1"/>
    <col min="4345" max="4345" width="13.5703125" customWidth="1"/>
    <col min="4584" max="4584" width="23.140625" customWidth="1"/>
    <col min="4585" max="4585" width="42.85546875" customWidth="1"/>
    <col min="4587" max="4587" width="11.28515625" customWidth="1"/>
    <col min="4588" max="4588" width="12.85546875" customWidth="1"/>
    <col min="4589" max="4589" width="12.140625" customWidth="1"/>
    <col min="4590" max="4590" width="11.7109375" customWidth="1"/>
    <col min="4591" max="4591" width="11.42578125" customWidth="1"/>
    <col min="4592" max="4592" width="12.7109375" customWidth="1"/>
    <col min="4593" max="4593" width="4.140625" customWidth="1"/>
    <col min="4594" max="4594" width="45.28515625" customWidth="1"/>
    <col min="4595" max="4595" width="14.85546875" customWidth="1"/>
    <col min="4596" max="4596" width="12.28515625" customWidth="1"/>
    <col min="4597" max="4598" width="11.140625" customWidth="1"/>
    <col min="4599" max="4599" width="12.42578125" customWidth="1"/>
    <col min="4600" max="4600" width="11.42578125" customWidth="1"/>
    <col min="4601" max="4601" width="13.5703125" customWidth="1"/>
    <col min="4840" max="4840" width="23.140625" customWidth="1"/>
    <col min="4841" max="4841" width="42.85546875" customWidth="1"/>
    <col min="4843" max="4843" width="11.28515625" customWidth="1"/>
    <col min="4844" max="4844" width="12.85546875" customWidth="1"/>
    <col min="4845" max="4845" width="12.140625" customWidth="1"/>
    <col min="4846" max="4846" width="11.7109375" customWidth="1"/>
    <col min="4847" max="4847" width="11.42578125" customWidth="1"/>
    <col min="4848" max="4848" width="12.7109375" customWidth="1"/>
    <col min="4849" max="4849" width="4.140625" customWidth="1"/>
    <col min="4850" max="4850" width="45.28515625" customWidth="1"/>
    <col min="4851" max="4851" width="14.85546875" customWidth="1"/>
    <col min="4852" max="4852" width="12.28515625" customWidth="1"/>
    <col min="4853" max="4854" width="11.140625" customWidth="1"/>
    <col min="4855" max="4855" width="12.42578125" customWidth="1"/>
    <col min="4856" max="4856" width="11.42578125" customWidth="1"/>
    <col min="4857" max="4857" width="13.5703125" customWidth="1"/>
    <col min="5096" max="5096" width="23.140625" customWidth="1"/>
    <col min="5097" max="5097" width="42.85546875" customWidth="1"/>
    <col min="5099" max="5099" width="11.28515625" customWidth="1"/>
    <col min="5100" max="5100" width="12.85546875" customWidth="1"/>
    <col min="5101" max="5101" width="12.140625" customWidth="1"/>
    <col min="5102" max="5102" width="11.7109375" customWidth="1"/>
    <col min="5103" max="5103" width="11.42578125" customWidth="1"/>
    <col min="5104" max="5104" width="12.7109375" customWidth="1"/>
    <col min="5105" max="5105" width="4.140625" customWidth="1"/>
    <col min="5106" max="5106" width="45.28515625" customWidth="1"/>
    <col min="5107" max="5107" width="14.85546875" customWidth="1"/>
    <col min="5108" max="5108" width="12.28515625" customWidth="1"/>
    <col min="5109" max="5110" width="11.140625" customWidth="1"/>
    <col min="5111" max="5111" width="12.42578125" customWidth="1"/>
    <col min="5112" max="5112" width="11.42578125" customWidth="1"/>
    <col min="5113" max="5113" width="13.5703125" customWidth="1"/>
    <col min="5352" max="5352" width="23.140625" customWidth="1"/>
    <col min="5353" max="5353" width="42.85546875" customWidth="1"/>
    <col min="5355" max="5355" width="11.28515625" customWidth="1"/>
    <col min="5356" max="5356" width="12.85546875" customWidth="1"/>
    <col min="5357" max="5357" width="12.140625" customWidth="1"/>
    <col min="5358" max="5358" width="11.7109375" customWidth="1"/>
    <col min="5359" max="5359" width="11.42578125" customWidth="1"/>
    <col min="5360" max="5360" width="12.7109375" customWidth="1"/>
    <col min="5361" max="5361" width="4.140625" customWidth="1"/>
    <col min="5362" max="5362" width="45.28515625" customWidth="1"/>
    <col min="5363" max="5363" width="14.85546875" customWidth="1"/>
    <col min="5364" max="5364" width="12.28515625" customWidth="1"/>
    <col min="5365" max="5366" width="11.140625" customWidth="1"/>
    <col min="5367" max="5367" width="12.42578125" customWidth="1"/>
    <col min="5368" max="5368" width="11.42578125" customWidth="1"/>
    <col min="5369" max="5369" width="13.5703125" customWidth="1"/>
    <col min="5608" max="5608" width="23.140625" customWidth="1"/>
    <col min="5609" max="5609" width="42.85546875" customWidth="1"/>
    <col min="5611" max="5611" width="11.28515625" customWidth="1"/>
    <col min="5612" max="5612" width="12.85546875" customWidth="1"/>
    <col min="5613" max="5613" width="12.140625" customWidth="1"/>
    <col min="5614" max="5614" width="11.7109375" customWidth="1"/>
    <col min="5615" max="5615" width="11.42578125" customWidth="1"/>
    <col min="5616" max="5616" width="12.7109375" customWidth="1"/>
    <col min="5617" max="5617" width="4.140625" customWidth="1"/>
    <col min="5618" max="5618" width="45.28515625" customWidth="1"/>
    <col min="5619" max="5619" width="14.85546875" customWidth="1"/>
    <col min="5620" max="5620" width="12.28515625" customWidth="1"/>
    <col min="5621" max="5622" width="11.140625" customWidth="1"/>
    <col min="5623" max="5623" width="12.42578125" customWidth="1"/>
    <col min="5624" max="5624" width="11.42578125" customWidth="1"/>
    <col min="5625" max="5625" width="13.5703125" customWidth="1"/>
    <col min="5864" max="5864" width="23.140625" customWidth="1"/>
    <col min="5865" max="5865" width="42.85546875" customWidth="1"/>
    <col min="5867" max="5867" width="11.28515625" customWidth="1"/>
    <col min="5868" max="5868" width="12.85546875" customWidth="1"/>
    <col min="5869" max="5869" width="12.140625" customWidth="1"/>
    <col min="5870" max="5870" width="11.7109375" customWidth="1"/>
    <col min="5871" max="5871" width="11.42578125" customWidth="1"/>
    <col min="5872" max="5872" width="12.7109375" customWidth="1"/>
    <col min="5873" max="5873" width="4.140625" customWidth="1"/>
    <col min="5874" max="5874" width="45.28515625" customWidth="1"/>
    <col min="5875" max="5875" width="14.85546875" customWidth="1"/>
    <col min="5876" max="5876" width="12.28515625" customWidth="1"/>
    <col min="5877" max="5878" width="11.140625" customWidth="1"/>
    <col min="5879" max="5879" width="12.42578125" customWidth="1"/>
    <col min="5880" max="5880" width="11.42578125" customWidth="1"/>
    <col min="5881" max="5881" width="13.5703125" customWidth="1"/>
    <col min="6120" max="6120" width="23.140625" customWidth="1"/>
    <col min="6121" max="6121" width="42.85546875" customWidth="1"/>
    <col min="6123" max="6123" width="11.28515625" customWidth="1"/>
    <col min="6124" max="6124" width="12.85546875" customWidth="1"/>
    <col min="6125" max="6125" width="12.140625" customWidth="1"/>
    <col min="6126" max="6126" width="11.7109375" customWidth="1"/>
    <col min="6127" max="6127" width="11.42578125" customWidth="1"/>
    <col min="6128" max="6128" width="12.7109375" customWidth="1"/>
    <col min="6129" max="6129" width="4.140625" customWidth="1"/>
    <col min="6130" max="6130" width="45.28515625" customWidth="1"/>
    <col min="6131" max="6131" width="14.85546875" customWidth="1"/>
    <col min="6132" max="6132" width="12.28515625" customWidth="1"/>
    <col min="6133" max="6134" width="11.140625" customWidth="1"/>
    <col min="6135" max="6135" width="12.42578125" customWidth="1"/>
    <col min="6136" max="6136" width="11.42578125" customWidth="1"/>
    <col min="6137" max="6137" width="13.5703125" customWidth="1"/>
    <col min="6376" max="6376" width="23.140625" customWidth="1"/>
    <col min="6377" max="6377" width="42.85546875" customWidth="1"/>
    <col min="6379" max="6379" width="11.28515625" customWidth="1"/>
    <col min="6380" max="6380" width="12.85546875" customWidth="1"/>
    <col min="6381" max="6381" width="12.140625" customWidth="1"/>
    <col min="6382" max="6382" width="11.7109375" customWidth="1"/>
    <col min="6383" max="6383" width="11.42578125" customWidth="1"/>
    <col min="6384" max="6384" width="12.7109375" customWidth="1"/>
    <col min="6385" max="6385" width="4.140625" customWidth="1"/>
    <col min="6386" max="6386" width="45.28515625" customWidth="1"/>
    <col min="6387" max="6387" width="14.85546875" customWidth="1"/>
    <col min="6388" max="6388" width="12.28515625" customWidth="1"/>
    <col min="6389" max="6390" width="11.140625" customWidth="1"/>
    <col min="6391" max="6391" width="12.42578125" customWidth="1"/>
    <col min="6392" max="6392" width="11.42578125" customWidth="1"/>
    <col min="6393" max="6393" width="13.5703125" customWidth="1"/>
    <col min="6632" max="6632" width="23.140625" customWidth="1"/>
    <col min="6633" max="6633" width="42.85546875" customWidth="1"/>
    <col min="6635" max="6635" width="11.28515625" customWidth="1"/>
    <col min="6636" max="6636" width="12.85546875" customWidth="1"/>
    <col min="6637" max="6637" width="12.140625" customWidth="1"/>
    <col min="6638" max="6638" width="11.7109375" customWidth="1"/>
    <col min="6639" max="6639" width="11.42578125" customWidth="1"/>
    <col min="6640" max="6640" width="12.7109375" customWidth="1"/>
    <col min="6641" max="6641" width="4.140625" customWidth="1"/>
    <col min="6642" max="6642" width="45.28515625" customWidth="1"/>
    <col min="6643" max="6643" width="14.85546875" customWidth="1"/>
    <col min="6644" max="6644" width="12.28515625" customWidth="1"/>
    <col min="6645" max="6646" width="11.140625" customWidth="1"/>
    <col min="6647" max="6647" width="12.42578125" customWidth="1"/>
    <col min="6648" max="6648" width="11.42578125" customWidth="1"/>
    <col min="6649" max="6649" width="13.5703125" customWidth="1"/>
    <col min="6888" max="6888" width="23.140625" customWidth="1"/>
    <col min="6889" max="6889" width="42.85546875" customWidth="1"/>
    <col min="6891" max="6891" width="11.28515625" customWidth="1"/>
    <col min="6892" max="6892" width="12.85546875" customWidth="1"/>
    <col min="6893" max="6893" width="12.140625" customWidth="1"/>
    <col min="6894" max="6894" width="11.7109375" customWidth="1"/>
    <col min="6895" max="6895" width="11.42578125" customWidth="1"/>
    <col min="6896" max="6896" width="12.7109375" customWidth="1"/>
    <col min="6897" max="6897" width="4.140625" customWidth="1"/>
    <col min="6898" max="6898" width="45.28515625" customWidth="1"/>
    <col min="6899" max="6899" width="14.85546875" customWidth="1"/>
    <col min="6900" max="6900" width="12.28515625" customWidth="1"/>
    <col min="6901" max="6902" width="11.140625" customWidth="1"/>
    <col min="6903" max="6903" width="12.42578125" customWidth="1"/>
    <col min="6904" max="6904" width="11.42578125" customWidth="1"/>
    <col min="6905" max="6905" width="13.5703125" customWidth="1"/>
    <col min="7144" max="7144" width="23.140625" customWidth="1"/>
    <col min="7145" max="7145" width="42.85546875" customWidth="1"/>
    <col min="7147" max="7147" width="11.28515625" customWidth="1"/>
    <col min="7148" max="7148" width="12.85546875" customWidth="1"/>
    <col min="7149" max="7149" width="12.140625" customWidth="1"/>
    <col min="7150" max="7150" width="11.7109375" customWidth="1"/>
    <col min="7151" max="7151" width="11.42578125" customWidth="1"/>
    <col min="7152" max="7152" width="12.7109375" customWidth="1"/>
    <col min="7153" max="7153" width="4.140625" customWidth="1"/>
    <col min="7154" max="7154" width="45.28515625" customWidth="1"/>
    <col min="7155" max="7155" width="14.85546875" customWidth="1"/>
    <col min="7156" max="7156" width="12.28515625" customWidth="1"/>
    <col min="7157" max="7158" width="11.140625" customWidth="1"/>
    <col min="7159" max="7159" width="12.42578125" customWidth="1"/>
    <col min="7160" max="7160" width="11.42578125" customWidth="1"/>
    <col min="7161" max="7161" width="13.5703125" customWidth="1"/>
    <col min="7400" max="7400" width="23.140625" customWidth="1"/>
    <col min="7401" max="7401" width="42.85546875" customWidth="1"/>
    <col min="7403" max="7403" width="11.28515625" customWidth="1"/>
    <col min="7404" max="7404" width="12.85546875" customWidth="1"/>
    <col min="7405" max="7405" width="12.140625" customWidth="1"/>
    <col min="7406" max="7406" width="11.7109375" customWidth="1"/>
    <col min="7407" max="7407" width="11.42578125" customWidth="1"/>
    <col min="7408" max="7408" width="12.7109375" customWidth="1"/>
    <col min="7409" max="7409" width="4.140625" customWidth="1"/>
    <col min="7410" max="7410" width="45.28515625" customWidth="1"/>
    <col min="7411" max="7411" width="14.85546875" customWidth="1"/>
    <col min="7412" max="7412" width="12.28515625" customWidth="1"/>
    <col min="7413" max="7414" width="11.140625" customWidth="1"/>
    <col min="7415" max="7415" width="12.42578125" customWidth="1"/>
    <col min="7416" max="7416" width="11.42578125" customWidth="1"/>
    <col min="7417" max="7417" width="13.5703125" customWidth="1"/>
    <col min="7656" max="7656" width="23.140625" customWidth="1"/>
    <col min="7657" max="7657" width="42.85546875" customWidth="1"/>
    <col min="7659" max="7659" width="11.28515625" customWidth="1"/>
    <col min="7660" max="7660" width="12.85546875" customWidth="1"/>
    <col min="7661" max="7661" width="12.140625" customWidth="1"/>
    <col min="7662" max="7662" width="11.7109375" customWidth="1"/>
    <col min="7663" max="7663" width="11.42578125" customWidth="1"/>
    <col min="7664" max="7664" width="12.7109375" customWidth="1"/>
    <col min="7665" max="7665" width="4.140625" customWidth="1"/>
    <col min="7666" max="7666" width="45.28515625" customWidth="1"/>
    <col min="7667" max="7667" width="14.85546875" customWidth="1"/>
    <col min="7668" max="7668" width="12.28515625" customWidth="1"/>
    <col min="7669" max="7670" width="11.140625" customWidth="1"/>
    <col min="7671" max="7671" width="12.42578125" customWidth="1"/>
    <col min="7672" max="7672" width="11.42578125" customWidth="1"/>
    <col min="7673" max="7673" width="13.5703125" customWidth="1"/>
    <col min="7912" max="7912" width="23.140625" customWidth="1"/>
    <col min="7913" max="7913" width="42.85546875" customWidth="1"/>
    <col min="7915" max="7915" width="11.28515625" customWidth="1"/>
    <col min="7916" max="7916" width="12.85546875" customWidth="1"/>
    <col min="7917" max="7917" width="12.140625" customWidth="1"/>
    <col min="7918" max="7918" width="11.7109375" customWidth="1"/>
    <col min="7919" max="7919" width="11.42578125" customWidth="1"/>
    <col min="7920" max="7920" width="12.7109375" customWidth="1"/>
    <col min="7921" max="7921" width="4.140625" customWidth="1"/>
    <col min="7922" max="7922" width="45.28515625" customWidth="1"/>
    <col min="7923" max="7923" width="14.85546875" customWidth="1"/>
    <col min="7924" max="7924" width="12.28515625" customWidth="1"/>
    <col min="7925" max="7926" width="11.140625" customWidth="1"/>
    <col min="7927" max="7927" width="12.42578125" customWidth="1"/>
    <col min="7928" max="7928" width="11.42578125" customWidth="1"/>
    <col min="7929" max="7929" width="13.5703125" customWidth="1"/>
    <col min="8168" max="8168" width="23.140625" customWidth="1"/>
    <col min="8169" max="8169" width="42.85546875" customWidth="1"/>
    <col min="8171" max="8171" width="11.28515625" customWidth="1"/>
    <col min="8172" max="8172" width="12.85546875" customWidth="1"/>
    <col min="8173" max="8173" width="12.140625" customWidth="1"/>
    <col min="8174" max="8174" width="11.7109375" customWidth="1"/>
    <col min="8175" max="8175" width="11.42578125" customWidth="1"/>
    <col min="8176" max="8176" width="12.7109375" customWidth="1"/>
    <col min="8177" max="8177" width="4.140625" customWidth="1"/>
    <col min="8178" max="8178" width="45.28515625" customWidth="1"/>
    <col min="8179" max="8179" width="14.85546875" customWidth="1"/>
    <col min="8180" max="8180" width="12.28515625" customWidth="1"/>
    <col min="8181" max="8182" width="11.140625" customWidth="1"/>
    <col min="8183" max="8183" width="12.42578125" customWidth="1"/>
    <col min="8184" max="8184" width="11.42578125" customWidth="1"/>
    <col min="8185" max="8185" width="13.5703125" customWidth="1"/>
    <col min="8424" max="8424" width="23.140625" customWidth="1"/>
    <col min="8425" max="8425" width="42.85546875" customWidth="1"/>
    <col min="8427" max="8427" width="11.28515625" customWidth="1"/>
    <col min="8428" max="8428" width="12.85546875" customWidth="1"/>
    <col min="8429" max="8429" width="12.140625" customWidth="1"/>
    <col min="8430" max="8430" width="11.7109375" customWidth="1"/>
    <col min="8431" max="8431" width="11.42578125" customWidth="1"/>
    <col min="8432" max="8432" width="12.7109375" customWidth="1"/>
    <col min="8433" max="8433" width="4.140625" customWidth="1"/>
    <col min="8434" max="8434" width="45.28515625" customWidth="1"/>
    <col min="8435" max="8435" width="14.85546875" customWidth="1"/>
    <col min="8436" max="8436" width="12.28515625" customWidth="1"/>
    <col min="8437" max="8438" width="11.140625" customWidth="1"/>
    <col min="8439" max="8439" width="12.42578125" customWidth="1"/>
    <col min="8440" max="8440" width="11.42578125" customWidth="1"/>
    <col min="8441" max="8441" width="13.5703125" customWidth="1"/>
    <col min="8680" max="8680" width="23.140625" customWidth="1"/>
    <col min="8681" max="8681" width="42.85546875" customWidth="1"/>
    <col min="8683" max="8683" width="11.28515625" customWidth="1"/>
    <col min="8684" max="8684" width="12.85546875" customWidth="1"/>
    <col min="8685" max="8685" width="12.140625" customWidth="1"/>
    <col min="8686" max="8686" width="11.7109375" customWidth="1"/>
    <col min="8687" max="8687" width="11.42578125" customWidth="1"/>
    <col min="8688" max="8688" width="12.7109375" customWidth="1"/>
    <col min="8689" max="8689" width="4.140625" customWidth="1"/>
    <col min="8690" max="8690" width="45.28515625" customWidth="1"/>
    <col min="8691" max="8691" width="14.85546875" customWidth="1"/>
    <col min="8692" max="8692" width="12.28515625" customWidth="1"/>
    <col min="8693" max="8694" width="11.140625" customWidth="1"/>
    <col min="8695" max="8695" width="12.42578125" customWidth="1"/>
    <col min="8696" max="8696" width="11.42578125" customWidth="1"/>
    <col min="8697" max="8697" width="13.5703125" customWidth="1"/>
    <col min="8936" max="8936" width="23.140625" customWidth="1"/>
    <col min="8937" max="8937" width="42.85546875" customWidth="1"/>
    <col min="8939" max="8939" width="11.28515625" customWidth="1"/>
    <col min="8940" max="8940" width="12.85546875" customWidth="1"/>
    <col min="8941" max="8941" width="12.140625" customWidth="1"/>
    <col min="8942" max="8942" width="11.7109375" customWidth="1"/>
    <col min="8943" max="8943" width="11.42578125" customWidth="1"/>
    <col min="8944" max="8944" width="12.7109375" customWidth="1"/>
    <col min="8945" max="8945" width="4.140625" customWidth="1"/>
    <col min="8946" max="8946" width="45.28515625" customWidth="1"/>
    <col min="8947" max="8947" width="14.85546875" customWidth="1"/>
    <col min="8948" max="8948" width="12.28515625" customWidth="1"/>
    <col min="8949" max="8950" width="11.140625" customWidth="1"/>
    <col min="8951" max="8951" width="12.42578125" customWidth="1"/>
    <col min="8952" max="8952" width="11.42578125" customWidth="1"/>
    <col min="8953" max="8953" width="13.5703125" customWidth="1"/>
    <col min="9192" max="9192" width="23.140625" customWidth="1"/>
    <col min="9193" max="9193" width="42.85546875" customWidth="1"/>
    <col min="9195" max="9195" width="11.28515625" customWidth="1"/>
    <col min="9196" max="9196" width="12.85546875" customWidth="1"/>
    <col min="9197" max="9197" width="12.140625" customWidth="1"/>
    <col min="9198" max="9198" width="11.7109375" customWidth="1"/>
    <col min="9199" max="9199" width="11.42578125" customWidth="1"/>
    <col min="9200" max="9200" width="12.7109375" customWidth="1"/>
    <col min="9201" max="9201" width="4.140625" customWidth="1"/>
    <col min="9202" max="9202" width="45.28515625" customWidth="1"/>
    <col min="9203" max="9203" width="14.85546875" customWidth="1"/>
    <col min="9204" max="9204" width="12.28515625" customWidth="1"/>
    <col min="9205" max="9206" width="11.140625" customWidth="1"/>
    <col min="9207" max="9207" width="12.42578125" customWidth="1"/>
    <col min="9208" max="9208" width="11.42578125" customWidth="1"/>
    <col min="9209" max="9209" width="13.5703125" customWidth="1"/>
    <col min="9448" max="9448" width="23.140625" customWidth="1"/>
    <col min="9449" max="9449" width="42.85546875" customWidth="1"/>
    <col min="9451" max="9451" width="11.28515625" customWidth="1"/>
    <col min="9452" max="9452" width="12.85546875" customWidth="1"/>
    <col min="9453" max="9453" width="12.140625" customWidth="1"/>
    <col min="9454" max="9454" width="11.7109375" customWidth="1"/>
    <col min="9455" max="9455" width="11.42578125" customWidth="1"/>
    <col min="9456" max="9456" width="12.7109375" customWidth="1"/>
    <col min="9457" max="9457" width="4.140625" customWidth="1"/>
    <col min="9458" max="9458" width="45.28515625" customWidth="1"/>
    <col min="9459" max="9459" width="14.85546875" customWidth="1"/>
    <col min="9460" max="9460" width="12.28515625" customWidth="1"/>
    <col min="9461" max="9462" width="11.140625" customWidth="1"/>
    <col min="9463" max="9463" width="12.42578125" customWidth="1"/>
    <col min="9464" max="9464" width="11.42578125" customWidth="1"/>
    <col min="9465" max="9465" width="13.5703125" customWidth="1"/>
    <col min="9704" max="9704" width="23.140625" customWidth="1"/>
    <col min="9705" max="9705" width="42.85546875" customWidth="1"/>
    <col min="9707" max="9707" width="11.28515625" customWidth="1"/>
    <col min="9708" max="9708" width="12.85546875" customWidth="1"/>
    <col min="9709" max="9709" width="12.140625" customWidth="1"/>
    <col min="9710" max="9710" width="11.7109375" customWidth="1"/>
    <col min="9711" max="9711" width="11.42578125" customWidth="1"/>
    <col min="9712" max="9712" width="12.7109375" customWidth="1"/>
    <col min="9713" max="9713" width="4.140625" customWidth="1"/>
    <col min="9714" max="9714" width="45.28515625" customWidth="1"/>
    <col min="9715" max="9715" width="14.85546875" customWidth="1"/>
    <col min="9716" max="9716" width="12.28515625" customWidth="1"/>
    <col min="9717" max="9718" width="11.140625" customWidth="1"/>
    <col min="9719" max="9719" width="12.42578125" customWidth="1"/>
    <col min="9720" max="9720" width="11.42578125" customWidth="1"/>
    <col min="9721" max="9721" width="13.5703125" customWidth="1"/>
    <col min="9960" max="9960" width="23.140625" customWidth="1"/>
    <col min="9961" max="9961" width="42.85546875" customWidth="1"/>
    <col min="9963" max="9963" width="11.28515625" customWidth="1"/>
    <col min="9964" max="9964" width="12.85546875" customWidth="1"/>
    <col min="9965" max="9965" width="12.140625" customWidth="1"/>
    <col min="9966" max="9966" width="11.7109375" customWidth="1"/>
    <col min="9967" max="9967" width="11.42578125" customWidth="1"/>
    <col min="9968" max="9968" width="12.7109375" customWidth="1"/>
    <col min="9969" max="9969" width="4.140625" customWidth="1"/>
    <col min="9970" max="9970" width="45.28515625" customWidth="1"/>
    <col min="9971" max="9971" width="14.85546875" customWidth="1"/>
    <col min="9972" max="9972" width="12.28515625" customWidth="1"/>
    <col min="9973" max="9974" width="11.140625" customWidth="1"/>
    <col min="9975" max="9975" width="12.42578125" customWidth="1"/>
    <col min="9976" max="9976" width="11.42578125" customWidth="1"/>
    <col min="9977" max="9977" width="13.5703125" customWidth="1"/>
    <col min="10216" max="10216" width="23.140625" customWidth="1"/>
    <col min="10217" max="10217" width="42.85546875" customWidth="1"/>
    <col min="10219" max="10219" width="11.28515625" customWidth="1"/>
    <col min="10220" max="10220" width="12.85546875" customWidth="1"/>
    <col min="10221" max="10221" width="12.140625" customWidth="1"/>
    <col min="10222" max="10222" width="11.7109375" customWidth="1"/>
    <col min="10223" max="10223" width="11.42578125" customWidth="1"/>
    <col min="10224" max="10224" width="12.7109375" customWidth="1"/>
    <col min="10225" max="10225" width="4.140625" customWidth="1"/>
    <col min="10226" max="10226" width="45.28515625" customWidth="1"/>
    <col min="10227" max="10227" width="14.85546875" customWidth="1"/>
    <col min="10228" max="10228" width="12.28515625" customWidth="1"/>
    <col min="10229" max="10230" width="11.140625" customWidth="1"/>
    <col min="10231" max="10231" width="12.42578125" customWidth="1"/>
    <col min="10232" max="10232" width="11.42578125" customWidth="1"/>
    <col min="10233" max="10233" width="13.5703125" customWidth="1"/>
    <col min="10472" max="10472" width="23.140625" customWidth="1"/>
    <col min="10473" max="10473" width="42.85546875" customWidth="1"/>
    <col min="10475" max="10475" width="11.28515625" customWidth="1"/>
    <col min="10476" max="10476" width="12.85546875" customWidth="1"/>
    <col min="10477" max="10477" width="12.140625" customWidth="1"/>
    <col min="10478" max="10478" width="11.7109375" customWidth="1"/>
    <col min="10479" max="10479" width="11.42578125" customWidth="1"/>
    <col min="10480" max="10480" width="12.7109375" customWidth="1"/>
    <col min="10481" max="10481" width="4.140625" customWidth="1"/>
    <col min="10482" max="10482" width="45.28515625" customWidth="1"/>
    <col min="10483" max="10483" width="14.85546875" customWidth="1"/>
    <col min="10484" max="10484" width="12.28515625" customWidth="1"/>
    <col min="10485" max="10486" width="11.140625" customWidth="1"/>
    <col min="10487" max="10487" width="12.42578125" customWidth="1"/>
    <col min="10488" max="10488" width="11.42578125" customWidth="1"/>
    <col min="10489" max="10489" width="13.5703125" customWidth="1"/>
    <col min="10728" max="10728" width="23.140625" customWidth="1"/>
    <col min="10729" max="10729" width="42.85546875" customWidth="1"/>
    <col min="10731" max="10731" width="11.28515625" customWidth="1"/>
    <col min="10732" max="10732" width="12.85546875" customWidth="1"/>
    <col min="10733" max="10733" width="12.140625" customWidth="1"/>
    <col min="10734" max="10734" width="11.7109375" customWidth="1"/>
    <col min="10735" max="10735" width="11.42578125" customWidth="1"/>
    <col min="10736" max="10736" width="12.7109375" customWidth="1"/>
    <col min="10737" max="10737" width="4.140625" customWidth="1"/>
    <col min="10738" max="10738" width="45.28515625" customWidth="1"/>
    <col min="10739" max="10739" width="14.85546875" customWidth="1"/>
    <col min="10740" max="10740" width="12.28515625" customWidth="1"/>
    <col min="10741" max="10742" width="11.140625" customWidth="1"/>
    <col min="10743" max="10743" width="12.42578125" customWidth="1"/>
    <col min="10744" max="10744" width="11.42578125" customWidth="1"/>
    <col min="10745" max="10745" width="13.5703125" customWidth="1"/>
    <col min="10984" max="10984" width="23.140625" customWidth="1"/>
    <col min="10985" max="10985" width="42.85546875" customWidth="1"/>
    <col min="10987" max="10987" width="11.28515625" customWidth="1"/>
    <col min="10988" max="10988" width="12.85546875" customWidth="1"/>
    <col min="10989" max="10989" width="12.140625" customWidth="1"/>
    <col min="10990" max="10990" width="11.7109375" customWidth="1"/>
    <col min="10991" max="10991" width="11.42578125" customWidth="1"/>
    <col min="10992" max="10992" width="12.7109375" customWidth="1"/>
    <col min="10993" max="10993" width="4.140625" customWidth="1"/>
    <col min="10994" max="10994" width="45.28515625" customWidth="1"/>
    <col min="10995" max="10995" width="14.85546875" customWidth="1"/>
    <col min="10996" max="10996" width="12.28515625" customWidth="1"/>
    <col min="10997" max="10998" width="11.140625" customWidth="1"/>
    <col min="10999" max="10999" width="12.42578125" customWidth="1"/>
    <col min="11000" max="11000" width="11.42578125" customWidth="1"/>
    <col min="11001" max="11001" width="13.5703125" customWidth="1"/>
    <col min="11240" max="11240" width="23.140625" customWidth="1"/>
    <col min="11241" max="11241" width="42.85546875" customWidth="1"/>
    <col min="11243" max="11243" width="11.28515625" customWidth="1"/>
    <col min="11244" max="11244" width="12.85546875" customWidth="1"/>
    <col min="11245" max="11245" width="12.140625" customWidth="1"/>
    <col min="11246" max="11246" width="11.7109375" customWidth="1"/>
    <col min="11247" max="11247" width="11.42578125" customWidth="1"/>
    <col min="11248" max="11248" width="12.7109375" customWidth="1"/>
    <col min="11249" max="11249" width="4.140625" customWidth="1"/>
    <col min="11250" max="11250" width="45.28515625" customWidth="1"/>
    <col min="11251" max="11251" width="14.85546875" customWidth="1"/>
    <col min="11252" max="11252" width="12.28515625" customWidth="1"/>
    <col min="11253" max="11254" width="11.140625" customWidth="1"/>
    <col min="11255" max="11255" width="12.42578125" customWidth="1"/>
    <col min="11256" max="11256" width="11.42578125" customWidth="1"/>
    <col min="11257" max="11257" width="13.5703125" customWidth="1"/>
    <col min="11496" max="11496" width="23.140625" customWidth="1"/>
    <col min="11497" max="11497" width="42.85546875" customWidth="1"/>
    <col min="11499" max="11499" width="11.28515625" customWidth="1"/>
    <col min="11500" max="11500" width="12.85546875" customWidth="1"/>
    <col min="11501" max="11501" width="12.140625" customWidth="1"/>
    <col min="11502" max="11502" width="11.7109375" customWidth="1"/>
    <col min="11503" max="11503" width="11.42578125" customWidth="1"/>
    <col min="11504" max="11504" width="12.7109375" customWidth="1"/>
    <col min="11505" max="11505" width="4.140625" customWidth="1"/>
    <col min="11506" max="11506" width="45.28515625" customWidth="1"/>
    <col min="11507" max="11507" width="14.85546875" customWidth="1"/>
    <col min="11508" max="11508" width="12.28515625" customWidth="1"/>
    <col min="11509" max="11510" width="11.140625" customWidth="1"/>
    <col min="11511" max="11511" width="12.42578125" customWidth="1"/>
    <col min="11512" max="11512" width="11.42578125" customWidth="1"/>
    <col min="11513" max="11513" width="13.5703125" customWidth="1"/>
    <col min="11752" max="11752" width="23.140625" customWidth="1"/>
    <col min="11753" max="11753" width="42.85546875" customWidth="1"/>
    <col min="11755" max="11755" width="11.28515625" customWidth="1"/>
    <col min="11756" max="11756" width="12.85546875" customWidth="1"/>
    <col min="11757" max="11757" width="12.140625" customWidth="1"/>
    <col min="11758" max="11758" width="11.7109375" customWidth="1"/>
    <col min="11759" max="11759" width="11.42578125" customWidth="1"/>
    <col min="11760" max="11760" width="12.7109375" customWidth="1"/>
    <col min="11761" max="11761" width="4.140625" customWidth="1"/>
    <col min="11762" max="11762" width="45.28515625" customWidth="1"/>
    <col min="11763" max="11763" width="14.85546875" customWidth="1"/>
    <col min="11764" max="11764" width="12.28515625" customWidth="1"/>
    <col min="11765" max="11766" width="11.140625" customWidth="1"/>
    <col min="11767" max="11767" width="12.42578125" customWidth="1"/>
    <col min="11768" max="11768" width="11.42578125" customWidth="1"/>
    <col min="11769" max="11769" width="13.5703125" customWidth="1"/>
    <col min="12008" max="12008" width="23.140625" customWidth="1"/>
    <col min="12009" max="12009" width="42.85546875" customWidth="1"/>
    <col min="12011" max="12011" width="11.28515625" customWidth="1"/>
    <col min="12012" max="12012" width="12.85546875" customWidth="1"/>
    <col min="12013" max="12013" width="12.140625" customWidth="1"/>
    <col min="12014" max="12014" width="11.7109375" customWidth="1"/>
    <col min="12015" max="12015" width="11.42578125" customWidth="1"/>
    <col min="12016" max="12016" width="12.7109375" customWidth="1"/>
    <col min="12017" max="12017" width="4.140625" customWidth="1"/>
    <col min="12018" max="12018" width="45.28515625" customWidth="1"/>
    <col min="12019" max="12019" width="14.85546875" customWidth="1"/>
    <col min="12020" max="12020" width="12.28515625" customWidth="1"/>
    <col min="12021" max="12022" width="11.140625" customWidth="1"/>
    <col min="12023" max="12023" width="12.42578125" customWidth="1"/>
    <col min="12024" max="12024" width="11.42578125" customWidth="1"/>
    <col min="12025" max="12025" width="13.5703125" customWidth="1"/>
    <col min="12264" max="12264" width="23.140625" customWidth="1"/>
    <col min="12265" max="12265" width="42.85546875" customWidth="1"/>
    <col min="12267" max="12267" width="11.28515625" customWidth="1"/>
    <col min="12268" max="12268" width="12.85546875" customWidth="1"/>
    <col min="12269" max="12269" width="12.140625" customWidth="1"/>
    <col min="12270" max="12270" width="11.7109375" customWidth="1"/>
    <col min="12271" max="12271" width="11.42578125" customWidth="1"/>
    <col min="12272" max="12272" width="12.7109375" customWidth="1"/>
    <col min="12273" max="12273" width="4.140625" customWidth="1"/>
    <col min="12274" max="12274" width="45.28515625" customWidth="1"/>
    <col min="12275" max="12275" width="14.85546875" customWidth="1"/>
    <col min="12276" max="12276" width="12.28515625" customWidth="1"/>
    <col min="12277" max="12278" width="11.140625" customWidth="1"/>
    <col min="12279" max="12279" width="12.42578125" customWidth="1"/>
    <col min="12280" max="12280" width="11.42578125" customWidth="1"/>
    <col min="12281" max="12281" width="13.5703125" customWidth="1"/>
    <col min="12520" max="12520" width="23.140625" customWidth="1"/>
    <col min="12521" max="12521" width="42.85546875" customWidth="1"/>
    <col min="12523" max="12523" width="11.28515625" customWidth="1"/>
    <col min="12524" max="12524" width="12.85546875" customWidth="1"/>
    <col min="12525" max="12525" width="12.140625" customWidth="1"/>
    <col min="12526" max="12526" width="11.7109375" customWidth="1"/>
    <col min="12527" max="12527" width="11.42578125" customWidth="1"/>
    <col min="12528" max="12528" width="12.7109375" customWidth="1"/>
    <col min="12529" max="12529" width="4.140625" customWidth="1"/>
    <col min="12530" max="12530" width="45.28515625" customWidth="1"/>
    <col min="12531" max="12531" width="14.85546875" customWidth="1"/>
    <col min="12532" max="12532" width="12.28515625" customWidth="1"/>
    <col min="12533" max="12534" width="11.140625" customWidth="1"/>
    <col min="12535" max="12535" width="12.42578125" customWidth="1"/>
    <col min="12536" max="12536" width="11.42578125" customWidth="1"/>
    <col min="12537" max="12537" width="13.5703125" customWidth="1"/>
    <col min="12776" max="12776" width="23.140625" customWidth="1"/>
    <col min="12777" max="12777" width="42.85546875" customWidth="1"/>
    <col min="12779" max="12779" width="11.28515625" customWidth="1"/>
    <col min="12780" max="12780" width="12.85546875" customWidth="1"/>
    <col min="12781" max="12781" width="12.140625" customWidth="1"/>
    <col min="12782" max="12782" width="11.7109375" customWidth="1"/>
    <col min="12783" max="12783" width="11.42578125" customWidth="1"/>
    <col min="12784" max="12784" width="12.7109375" customWidth="1"/>
    <col min="12785" max="12785" width="4.140625" customWidth="1"/>
    <col min="12786" max="12786" width="45.28515625" customWidth="1"/>
    <col min="12787" max="12787" width="14.85546875" customWidth="1"/>
    <col min="12788" max="12788" width="12.28515625" customWidth="1"/>
    <col min="12789" max="12790" width="11.140625" customWidth="1"/>
    <col min="12791" max="12791" width="12.42578125" customWidth="1"/>
    <col min="12792" max="12792" width="11.42578125" customWidth="1"/>
    <col min="12793" max="12793" width="13.5703125" customWidth="1"/>
    <col min="13032" max="13032" width="23.140625" customWidth="1"/>
    <col min="13033" max="13033" width="42.85546875" customWidth="1"/>
    <col min="13035" max="13035" width="11.28515625" customWidth="1"/>
    <col min="13036" max="13036" width="12.85546875" customWidth="1"/>
    <col min="13037" max="13037" width="12.140625" customWidth="1"/>
    <col min="13038" max="13038" width="11.7109375" customWidth="1"/>
    <col min="13039" max="13039" width="11.42578125" customWidth="1"/>
    <col min="13040" max="13040" width="12.7109375" customWidth="1"/>
    <col min="13041" max="13041" width="4.140625" customWidth="1"/>
    <col min="13042" max="13042" width="45.28515625" customWidth="1"/>
    <col min="13043" max="13043" width="14.85546875" customWidth="1"/>
    <col min="13044" max="13044" width="12.28515625" customWidth="1"/>
    <col min="13045" max="13046" width="11.140625" customWidth="1"/>
    <col min="13047" max="13047" width="12.42578125" customWidth="1"/>
    <col min="13048" max="13048" width="11.42578125" customWidth="1"/>
    <col min="13049" max="13049" width="13.5703125" customWidth="1"/>
    <col min="13288" max="13288" width="23.140625" customWidth="1"/>
    <col min="13289" max="13289" width="42.85546875" customWidth="1"/>
    <col min="13291" max="13291" width="11.28515625" customWidth="1"/>
    <col min="13292" max="13292" width="12.85546875" customWidth="1"/>
    <col min="13293" max="13293" width="12.140625" customWidth="1"/>
    <col min="13294" max="13294" width="11.7109375" customWidth="1"/>
    <col min="13295" max="13295" width="11.42578125" customWidth="1"/>
    <col min="13296" max="13296" width="12.7109375" customWidth="1"/>
    <col min="13297" max="13297" width="4.140625" customWidth="1"/>
    <col min="13298" max="13298" width="45.28515625" customWidth="1"/>
    <col min="13299" max="13299" width="14.85546875" customWidth="1"/>
    <col min="13300" max="13300" width="12.28515625" customWidth="1"/>
    <col min="13301" max="13302" width="11.140625" customWidth="1"/>
    <col min="13303" max="13303" width="12.42578125" customWidth="1"/>
    <col min="13304" max="13304" width="11.42578125" customWidth="1"/>
    <col min="13305" max="13305" width="13.5703125" customWidth="1"/>
    <col min="13544" max="13544" width="23.140625" customWidth="1"/>
    <col min="13545" max="13545" width="42.85546875" customWidth="1"/>
    <col min="13547" max="13547" width="11.28515625" customWidth="1"/>
    <col min="13548" max="13548" width="12.85546875" customWidth="1"/>
    <col min="13549" max="13549" width="12.140625" customWidth="1"/>
    <col min="13550" max="13550" width="11.7109375" customWidth="1"/>
    <col min="13551" max="13551" width="11.42578125" customWidth="1"/>
    <col min="13552" max="13552" width="12.7109375" customWidth="1"/>
    <col min="13553" max="13553" width="4.140625" customWidth="1"/>
    <col min="13554" max="13554" width="45.28515625" customWidth="1"/>
    <col min="13555" max="13555" width="14.85546875" customWidth="1"/>
    <col min="13556" max="13556" width="12.28515625" customWidth="1"/>
    <col min="13557" max="13558" width="11.140625" customWidth="1"/>
    <col min="13559" max="13559" width="12.42578125" customWidth="1"/>
    <col min="13560" max="13560" width="11.42578125" customWidth="1"/>
    <col min="13561" max="13561" width="13.5703125" customWidth="1"/>
    <col min="13800" max="13800" width="23.140625" customWidth="1"/>
    <col min="13801" max="13801" width="42.85546875" customWidth="1"/>
    <col min="13803" max="13803" width="11.28515625" customWidth="1"/>
    <col min="13804" max="13804" width="12.85546875" customWidth="1"/>
    <col min="13805" max="13805" width="12.140625" customWidth="1"/>
    <col min="13806" max="13806" width="11.7109375" customWidth="1"/>
    <col min="13807" max="13807" width="11.42578125" customWidth="1"/>
    <col min="13808" max="13808" width="12.7109375" customWidth="1"/>
    <col min="13809" max="13809" width="4.140625" customWidth="1"/>
    <col min="13810" max="13810" width="45.28515625" customWidth="1"/>
    <col min="13811" max="13811" width="14.85546875" customWidth="1"/>
    <col min="13812" max="13812" width="12.28515625" customWidth="1"/>
    <col min="13813" max="13814" width="11.140625" customWidth="1"/>
    <col min="13815" max="13815" width="12.42578125" customWidth="1"/>
    <col min="13816" max="13816" width="11.42578125" customWidth="1"/>
    <col min="13817" max="13817" width="13.5703125" customWidth="1"/>
    <col min="14056" max="14056" width="23.140625" customWidth="1"/>
    <col min="14057" max="14057" width="42.85546875" customWidth="1"/>
    <col min="14059" max="14059" width="11.28515625" customWidth="1"/>
    <col min="14060" max="14060" width="12.85546875" customWidth="1"/>
    <col min="14061" max="14061" width="12.140625" customWidth="1"/>
    <col min="14062" max="14062" width="11.7109375" customWidth="1"/>
    <col min="14063" max="14063" width="11.42578125" customWidth="1"/>
    <col min="14064" max="14064" width="12.7109375" customWidth="1"/>
    <col min="14065" max="14065" width="4.140625" customWidth="1"/>
    <col min="14066" max="14066" width="45.28515625" customWidth="1"/>
    <col min="14067" max="14067" width="14.85546875" customWidth="1"/>
    <col min="14068" max="14068" width="12.28515625" customWidth="1"/>
    <col min="14069" max="14070" width="11.140625" customWidth="1"/>
    <col min="14071" max="14071" width="12.42578125" customWidth="1"/>
    <col min="14072" max="14072" width="11.42578125" customWidth="1"/>
    <col min="14073" max="14073" width="13.5703125" customWidth="1"/>
    <col min="14312" max="14312" width="23.140625" customWidth="1"/>
    <col min="14313" max="14313" width="42.85546875" customWidth="1"/>
    <col min="14315" max="14315" width="11.28515625" customWidth="1"/>
    <col min="14316" max="14316" width="12.85546875" customWidth="1"/>
    <col min="14317" max="14317" width="12.140625" customWidth="1"/>
    <col min="14318" max="14318" width="11.7109375" customWidth="1"/>
    <col min="14319" max="14319" width="11.42578125" customWidth="1"/>
    <col min="14320" max="14320" width="12.7109375" customWidth="1"/>
    <col min="14321" max="14321" width="4.140625" customWidth="1"/>
    <col min="14322" max="14322" width="45.28515625" customWidth="1"/>
    <col min="14323" max="14323" width="14.85546875" customWidth="1"/>
    <col min="14324" max="14324" width="12.28515625" customWidth="1"/>
    <col min="14325" max="14326" width="11.140625" customWidth="1"/>
    <col min="14327" max="14327" width="12.42578125" customWidth="1"/>
    <col min="14328" max="14328" width="11.42578125" customWidth="1"/>
    <col min="14329" max="14329" width="13.5703125" customWidth="1"/>
    <col min="14568" max="14568" width="23.140625" customWidth="1"/>
    <col min="14569" max="14569" width="42.85546875" customWidth="1"/>
    <col min="14571" max="14571" width="11.28515625" customWidth="1"/>
    <col min="14572" max="14572" width="12.85546875" customWidth="1"/>
    <col min="14573" max="14573" width="12.140625" customWidth="1"/>
    <col min="14574" max="14574" width="11.7109375" customWidth="1"/>
    <col min="14575" max="14575" width="11.42578125" customWidth="1"/>
    <col min="14576" max="14576" width="12.7109375" customWidth="1"/>
    <col min="14577" max="14577" width="4.140625" customWidth="1"/>
    <col min="14578" max="14578" width="45.28515625" customWidth="1"/>
    <col min="14579" max="14579" width="14.85546875" customWidth="1"/>
    <col min="14580" max="14580" width="12.28515625" customWidth="1"/>
    <col min="14581" max="14582" width="11.140625" customWidth="1"/>
    <col min="14583" max="14583" width="12.42578125" customWidth="1"/>
    <col min="14584" max="14584" width="11.42578125" customWidth="1"/>
    <col min="14585" max="14585" width="13.5703125" customWidth="1"/>
    <col min="14824" max="14824" width="23.140625" customWidth="1"/>
    <col min="14825" max="14825" width="42.85546875" customWidth="1"/>
    <col min="14827" max="14827" width="11.28515625" customWidth="1"/>
    <col min="14828" max="14828" width="12.85546875" customWidth="1"/>
    <col min="14829" max="14829" width="12.140625" customWidth="1"/>
    <col min="14830" max="14830" width="11.7109375" customWidth="1"/>
    <col min="14831" max="14831" width="11.42578125" customWidth="1"/>
    <col min="14832" max="14832" width="12.7109375" customWidth="1"/>
    <col min="14833" max="14833" width="4.140625" customWidth="1"/>
    <col min="14834" max="14834" width="45.28515625" customWidth="1"/>
    <col min="14835" max="14835" width="14.85546875" customWidth="1"/>
    <col min="14836" max="14836" width="12.28515625" customWidth="1"/>
    <col min="14837" max="14838" width="11.140625" customWidth="1"/>
    <col min="14839" max="14839" width="12.42578125" customWidth="1"/>
    <col min="14840" max="14840" width="11.42578125" customWidth="1"/>
    <col min="14841" max="14841" width="13.5703125" customWidth="1"/>
    <col min="15080" max="15080" width="23.140625" customWidth="1"/>
    <col min="15081" max="15081" width="42.85546875" customWidth="1"/>
    <col min="15083" max="15083" width="11.28515625" customWidth="1"/>
    <col min="15084" max="15084" width="12.85546875" customWidth="1"/>
    <col min="15085" max="15085" width="12.140625" customWidth="1"/>
    <col min="15086" max="15086" width="11.7109375" customWidth="1"/>
    <col min="15087" max="15087" width="11.42578125" customWidth="1"/>
    <col min="15088" max="15088" width="12.7109375" customWidth="1"/>
    <col min="15089" max="15089" width="4.140625" customWidth="1"/>
    <col min="15090" max="15090" width="45.28515625" customWidth="1"/>
    <col min="15091" max="15091" width="14.85546875" customWidth="1"/>
    <col min="15092" max="15092" width="12.28515625" customWidth="1"/>
    <col min="15093" max="15094" width="11.140625" customWidth="1"/>
    <col min="15095" max="15095" width="12.42578125" customWidth="1"/>
    <col min="15096" max="15096" width="11.42578125" customWidth="1"/>
    <col min="15097" max="15097" width="13.5703125" customWidth="1"/>
    <col min="15336" max="15336" width="23.140625" customWidth="1"/>
    <col min="15337" max="15337" width="42.85546875" customWidth="1"/>
    <col min="15339" max="15339" width="11.28515625" customWidth="1"/>
    <col min="15340" max="15340" width="12.85546875" customWidth="1"/>
    <col min="15341" max="15341" width="12.140625" customWidth="1"/>
    <col min="15342" max="15342" width="11.7109375" customWidth="1"/>
    <col min="15343" max="15343" width="11.42578125" customWidth="1"/>
    <col min="15344" max="15344" width="12.7109375" customWidth="1"/>
    <col min="15345" max="15345" width="4.140625" customWidth="1"/>
    <col min="15346" max="15346" width="45.28515625" customWidth="1"/>
    <col min="15347" max="15347" width="14.85546875" customWidth="1"/>
    <col min="15348" max="15348" width="12.28515625" customWidth="1"/>
    <col min="15349" max="15350" width="11.140625" customWidth="1"/>
    <col min="15351" max="15351" width="12.42578125" customWidth="1"/>
    <col min="15352" max="15352" width="11.42578125" customWidth="1"/>
    <col min="15353" max="15353" width="13.5703125" customWidth="1"/>
    <col min="15592" max="15592" width="23.140625" customWidth="1"/>
    <col min="15593" max="15593" width="42.85546875" customWidth="1"/>
    <col min="15595" max="15595" width="11.28515625" customWidth="1"/>
    <col min="15596" max="15596" width="12.85546875" customWidth="1"/>
    <col min="15597" max="15597" width="12.140625" customWidth="1"/>
    <col min="15598" max="15598" width="11.7109375" customWidth="1"/>
    <col min="15599" max="15599" width="11.42578125" customWidth="1"/>
    <col min="15600" max="15600" width="12.7109375" customWidth="1"/>
    <col min="15601" max="15601" width="4.140625" customWidth="1"/>
    <col min="15602" max="15602" width="45.28515625" customWidth="1"/>
    <col min="15603" max="15603" width="14.85546875" customWidth="1"/>
    <col min="15604" max="15604" width="12.28515625" customWidth="1"/>
    <col min="15605" max="15606" width="11.140625" customWidth="1"/>
    <col min="15607" max="15607" width="12.42578125" customWidth="1"/>
    <col min="15608" max="15608" width="11.42578125" customWidth="1"/>
    <col min="15609" max="15609" width="13.5703125" customWidth="1"/>
    <col min="15848" max="15848" width="23.140625" customWidth="1"/>
    <col min="15849" max="15849" width="42.85546875" customWidth="1"/>
    <col min="15851" max="15851" width="11.28515625" customWidth="1"/>
    <col min="15852" max="15852" width="12.85546875" customWidth="1"/>
    <col min="15853" max="15853" width="12.140625" customWidth="1"/>
    <col min="15854" max="15854" width="11.7109375" customWidth="1"/>
    <col min="15855" max="15855" width="11.42578125" customWidth="1"/>
    <col min="15856" max="15856" width="12.7109375" customWidth="1"/>
    <col min="15857" max="15857" width="4.140625" customWidth="1"/>
    <col min="15858" max="15858" width="45.28515625" customWidth="1"/>
    <col min="15859" max="15859" width="14.85546875" customWidth="1"/>
    <col min="15860" max="15860" width="12.28515625" customWidth="1"/>
    <col min="15861" max="15862" width="11.140625" customWidth="1"/>
    <col min="15863" max="15863" width="12.42578125" customWidth="1"/>
    <col min="15864" max="15864" width="11.42578125" customWidth="1"/>
    <col min="15865" max="15865" width="13.5703125" customWidth="1"/>
    <col min="16104" max="16104" width="23.140625" customWidth="1"/>
    <col min="16105" max="16105" width="42.85546875" customWidth="1"/>
    <col min="16107" max="16107" width="11.28515625" customWidth="1"/>
    <col min="16108" max="16108" width="12.85546875" customWidth="1"/>
    <col min="16109" max="16109" width="12.140625" customWidth="1"/>
    <col min="16110" max="16110" width="11.7109375" customWidth="1"/>
    <col min="16111" max="16111" width="11.42578125" customWidth="1"/>
    <col min="16112" max="16112" width="12.7109375" customWidth="1"/>
    <col min="16113" max="16113" width="4.140625" customWidth="1"/>
    <col min="16114" max="16114" width="45.28515625" customWidth="1"/>
    <col min="16115" max="16115" width="14.85546875" customWidth="1"/>
    <col min="16116" max="16116" width="12.28515625" customWidth="1"/>
    <col min="16117" max="16118" width="11.140625" customWidth="1"/>
    <col min="16119" max="16119" width="12.42578125" customWidth="1"/>
    <col min="16120" max="16120" width="11.42578125" customWidth="1"/>
    <col min="16121" max="16121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186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15907.8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15907.8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D19*7*15907.8</f>
        <v>349653.44400000002</v>
      </c>
      <c r="D19" s="42">
        <v>3.14</v>
      </c>
      <c r="E19" s="41">
        <f>F19*7*15907.8</f>
        <v>349653.44400000002</v>
      </c>
      <c r="F19" s="42">
        <v>3.14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D29*7*15907.8</f>
        <v>440964.21599999996</v>
      </c>
      <c r="D29" s="47">
        <v>3.96</v>
      </c>
      <c r="E29" s="41">
        <f>F29*7*15907.8</f>
        <v>440964.21599999996</v>
      </c>
      <c r="F29" s="68">
        <v>3.96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D44*7*15907.8</f>
        <v>149215.16400000002</v>
      </c>
      <c r="D44" s="47">
        <v>1.34</v>
      </c>
      <c r="E44" s="41">
        <f>F44*7*15907.8</f>
        <v>149215.16400000002</v>
      </c>
      <c r="F44" s="42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D48*7*15907.8</f>
        <v>28952.196</v>
      </c>
      <c r="D48" s="47">
        <v>0.26</v>
      </c>
      <c r="E48" s="41">
        <f>F48*7*15907.8</f>
        <v>28952.196</v>
      </c>
      <c r="F48" s="68">
        <v>0.26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D51*7*15907.8</f>
        <v>478824.77999999997</v>
      </c>
      <c r="D51" s="42">
        <v>4.3</v>
      </c>
      <c r="E51" s="41">
        <f>F51*7*15907.8</f>
        <v>478824.77999999997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D62*7*15907.8</f>
        <v>523366.61999999994</v>
      </c>
      <c r="D62" s="47">
        <v>4.7</v>
      </c>
      <c r="E62" s="41">
        <f>F62*7*15907.8</f>
        <v>523366.61999999994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123</v>
      </c>
      <c r="B89" s="49" t="s">
        <v>125</v>
      </c>
      <c r="C89" s="41">
        <f>D89*7*15907.8</f>
        <v>3340.6379999999999</v>
      </c>
      <c r="D89" s="68">
        <v>0.03</v>
      </c>
      <c r="E89" s="41">
        <v>2599.7399999999998</v>
      </c>
      <c r="F89" s="42">
        <v>0.02</v>
      </c>
      <c r="G89" s="43">
        <f>C89-E89</f>
        <v>740.89800000000014</v>
      </c>
      <c r="H89" s="47">
        <f>D89-F89</f>
        <v>9.9999999999999985E-3</v>
      </c>
      <c r="I89" s="35"/>
    </row>
    <row r="90" spans="1:9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127</v>
      </c>
      <c r="B91" s="110" t="s">
        <v>114</v>
      </c>
      <c r="C91" s="41">
        <f>D91*7*15907.8</f>
        <v>152555.802</v>
      </c>
      <c r="D91" s="68">
        <v>1.37</v>
      </c>
      <c r="E91" s="41">
        <v>152555.79999999999</v>
      </c>
      <c r="F91" s="68">
        <v>1.37</v>
      </c>
      <c r="G91" s="43">
        <f>C91-E91</f>
        <v>2.0000000076834112E-3</v>
      </c>
      <c r="H91" s="47">
        <f>D91-F91</f>
        <v>0</v>
      </c>
      <c r="I91" s="35"/>
    </row>
    <row r="92" spans="1:9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110</v>
      </c>
      <c r="B93" s="49" t="s">
        <v>117</v>
      </c>
      <c r="C93" s="41">
        <f>D93*7*15907.8</f>
        <v>210460.19399999996</v>
      </c>
      <c r="D93" s="68">
        <v>1.89</v>
      </c>
      <c r="E93" s="41">
        <f>F93*7*15907.8</f>
        <v>210460.19399999996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112</v>
      </c>
      <c r="B95" s="49" t="s">
        <v>106</v>
      </c>
      <c r="C95" s="41">
        <f>D95*7*15907.8</f>
        <v>69039.851999999999</v>
      </c>
      <c r="D95" s="47">
        <v>0.62</v>
      </c>
      <c r="E95" s="41">
        <f>F95*7*15907.8</f>
        <v>69039.851999999999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9" x14ac:dyDescent="0.25">
      <c r="A97" s="45" t="s">
        <v>141</v>
      </c>
      <c r="B97" s="49" t="s">
        <v>85</v>
      </c>
      <c r="C97" s="41">
        <f>D97*7*15907.8</f>
        <v>48996.023999999998</v>
      </c>
      <c r="D97" s="78">
        <v>0.44</v>
      </c>
      <c r="E97" s="41">
        <f>F97*7*15907.8</f>
        <v>48996.023999999998</v>
      </c>
      <c r="F97" s="68">
        <v>0.44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D99*7*15907.8</f>
        <v>52336.661999999997</v>
      </c>
      <c r="D99" s="78">
        <v>0.47</v>
      </c>
      <c r="E99" s="41">
        <f>F99*7*15907.8</f>
        <v>52336.661999999997</v>
      </c>
      <c r="F99" s="68">
        <v>0.47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0" t="s">
        <v>144</v>
      </c>
      <c r="B102" s="49" t="s">
        <v>85</v>
      </c>
      <c r="C102" s="41">
        <f>D102*7*15907.8</f>
        <v>28952.196</v>
      </c>
      <c r="D102" s="111">
        <v>0.26</v>
      </c>
      <c r="E102" s="41">
        <f>F102*7*15907.8</f>
        <v>28952.196</v>
      </c>
      <c r="F102" s="42">
        <v>0.26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145</v>
      </c>
      <c r="B103" s="31"/>
      <c r="C103" s="50"/>
      <c r="D103" s="111"/>
      <c r="E103" s="50"/>
      <c r="F103" s="51"/>
      <c r="G103" s="52"/>
      <c r="H103" s="51"/>
      <c r="I103" s="44"/>
    </row>
    <row r="104" spans="1:9" x14ac:dyDescent="0.25">
      <c r="A104" s="45" t="s">
        <v>146</v>
      </c>
      <c r="B104" s="49"/>
      <c r="C104" s="41">
        <f>D104*7*15907.8</f>
        <v>253888.48799999998</v>
      </c>
      <c r="D104" s="68">
        <v>2.2799999999999998</v>
      </c>
      <c r="E104" s="41">
        <f>F104*7*15907.8</f>
        <v>253888.48799999998</v>
      </c>
      <c r="F104" s="68">
        <v>2.2799999999999998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40" t="s">
        <v>147</v>
      </c>
      <c r="B105" s="31"/>
      <c r="C105" s="79"/>
      <c r="D105" s="84"/>
      <c r="E105" s="50"/>
      <c r="F105" s="51"/>
      <c r="G105" s="52"/>
      <c r="H105" s="51"/>
      <c r="I105" s="44"/>
    </row>
    <row r="106" spans="1:9" x14ac:dyDescent="0.25">
      <c r="A106" s="72" t="s">
        <v>178</v>
      </c>
      <c r="B106" s="49"/>
      <c r="C106" s="71">
        <f>C19+C29+C44+C48+C51+C62+C89+C91+C93+C95+C97+C99+C104+C102</f>
        <v>2790546.2760000001</v>
      </c>
      <c r="D106" s="78">
        <f>D19+D29+D44+D48+D51+D62+D89+D91+D93+D95+D97+D99+D104+D102</f>
        <v>25.060000000000006</v>
      </c>
      <c r="E106" s="71">
        <f>E19+E29+E44+E48+E51+E62+E89+E91+E93+E95+E97+E99+E104+E102</f>
        <v>2789805.3759999997</v>
      </c>
      <c r="F106" s="78">
        <f>F19+F29+F44+F48+F51+F62+F89+F91+F93+F95+F97+F99+F104+F102</f>
        <v>25.050000000000004</v>
      </c>
      <c r="G106" s="43">
        <f>C106-E106</f>
        <v>740.90000000037253</v>
      </c>
      <c r="H106" s="47">
        <f>D106-F106</f>
        <v>1.0000000000001563E-2</v>
      </c>
      <c r="I106" s="35"/>
    </row>
    <row r="107" spans="1:9" x14ac:dyDescent="0.25">
      <c r="A107" s="73" t="s">
        <v>179</v>
      </c>
      <c r="B107" s="54"/>
      <c r="C107" s="74"/>
      <c r="D107" s="75"/>
      <c r="E107" s="74"/>
      <c r="F107" s="75"/>
      <c r="G107" s="52"/>
      <c r="H107" s="51"/>
      <c r="I107" s="35"/>
    </row>
    <row r="108" spans="1:9" x14ac:dyDescent="0.25">
      <c r="A108" s="76" t="s">
        <v>149</v>
      </c>
      <c r="B108" s="31"/>
      <c r="C108" s="41">
        <f>C110+C113+C116+C118</f>
        <v>904199.35199999984</v>
      </c>
      <c r="D108" s="77">
        <f>D110+D113+D116+D118</f>
        <v>8.1199999999999992</v>
      </c>
      <c r="E108" s="41">
        <f>E110+E113+E116+E118</f>
        <v>948156.65</v>
      </c>
      <c r="F108" s="68">
        <f>F110+F113+F116+F118</f>
        <v>8.51</v>
      </c>
      <c r="G108" s="78">
        <f>C108-E108</f>
        <v>-43957.298000000184</v>
      </c>
      <c r="H108" s="47">
        <f>D108-F108</f>
        <v>-0.39000000000000057</v>
      </c>
      <c r="I108" s="35"/>
    </row>
    <row r="109" spans="1:9" x14ac:dyDescent="0.25">
      <c r="A109" s="76"/>
      <c r="B109" s="31"/>
      <c r="C109" s="79"/>
      <c r="D109" s="77"/>
      <c r="E109" s="80"/>
      <c r="F109" s="77"/>
      <c r="G109" s="81"/>
      <c r="H109" s="42"/>
      <c r="I109" s="35"/>
    </row>
    <row r="110" spans="1:9" x14ac:dyDescent="0.25">
      <c r="A110" s="63" t="s">
        <v>150</v>
      </c>
      <c r="B110" s="49" t="s">
        <v>130</v>
      </c>
      <c r="C110" s="41">
        <f>D110*7*15907.8</f>
        <v>128057.78999999998</v>
      </c>
      <c r="D110" s="96">
        <v>1.1499999999999999</v>
      </c>
      <c r="E110" s="41">
        <v>162789.26999999999</v>
      </c>
      <c r="F110" s="68">
        <v>1.46</v>
      </c>
      <c r="G110" s="97">
        <f>C110-E110</f>
        <v>-34731.48000000001</v>
      </c>
      <c r="H110" s="82">
        <f>D110-F110</f>
        <v>-0.31000000000000005</v>
      </c>
      <c r="I110" s="98"/>
    </row>
    <row r="111" spans="1:9" x14ac:dyDescent="0.25">
      <c r="A111" s="83" t="s">
        <v>109</v>
      </c>
      <c r="B111" s="31"/>
      <c r="C111" s="99"/>
      <c r="D111" s="100"/>
      <c r="E111" s="101"/>
      <c r="F111" s="85"/>
      <c r="G111" s="102"/>
      <c r="H111" s="85"/>
      <c r="I111" s="98"/>
    </row>
    <row r="112" spans="1:9" x14ac:dyDescent="0.25">
      <c r="A112" s="83" t="s">
        <v>129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63" t="s">
        <v>151</v>
      </c>
      <c r="B113" s="110" t="s">
        <v>114</v>
      </c>
      <c r="C113" s="41">
        <f>D113*7*15907.8</f>
        <v>659219.23199999996</v>
      </c>
      <c r="D113" s="103">
        <v>5.92</v>
      </c>
      <c r="E113" s="41">
        <v>659219.23</v>
      </c>
      <c r="F113" s="68">
        <v>5.92</v>
      </c>
      <c r="G113" s="97">
        <f>C113-E113</f>
        <v>1.9999999785795808E-3</v>
      </c>
      <c r="H113" s="82">
        <f>D113-F113</f>
        <v>0</v>
      </c>
      <c r="I113" s="35"/>
    </row>
    <row r="114" spans="1:9" x14ac:dyDescent="0.25">
      <c r="A114" s="83" t="s">
        <v>148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83" t="s">
        <v>131</v>
      </c>
      <c r="B115" s="31"/>
      <c r="C115" s="99"/>
      <c r="D115" s="100"/>
      <c r="E115" s="101"/>
      <c r="F115" s="85"/>
      <c r="G115" s="102"/>
      <c r="H115" s="85"/>
      <c r="I115" s="44"/>
    </row>
    <row r="116" spans="1:9" x14ac:dyDescent="0.25">
      <c r="A116" s="63" t="s">
        <v>152</v>
      </c>
      <c r="B116" s="49" t="s">
        <v>118</v>
      </c>
      <c r="C116" s="41">
        <f>D116*7*15907.8</f>
        <v>71266.944000000003</v>
      </c>
      <c r="D116" s="96">
        <v>0.64</v>
      </c>
      <c r="E116" s="41">
        <v>73303.14</v>
      </c>
      <c r="F116" s="68">
        <v>0.66</v>
      </c>
      <c r="G116" s="97">
        <f>C116-E116</f>
        <v>-2036.1959999999963</v>
      </c>
      <c r="H116" s="82">
        <f>D116-F116</f>
        <v>-2.0000000000000018E-2</v>
      </c>
      <c r="I116" s="98"/>
    </row>
    <row r="117" spans="1:9" x14ac:dyDescent="0.25">
      <c r="A117" s="83" t="s">
        <v>119</v>
      </c>
      <c r="B117" s="54"/>
      <c r="C117" s="104"/>
      <c r="D117" s="105"/>
      <c r="E117" s="106"/>
      <c r="F117" s="86"/>
      <c r="G117" s="107"/>
      <c r="H117" s="86"/>
      <c r="I117" s="35"/>
    </row>
    <row r="118" spans="1:9" x14ac:dyDescent="0.25">
      <c r="A118" s="113" t="s">
        <v>153</v>
      </c>
      <c r="B118" s="49" t="s">
        <v>118</v>
      </c>
      <c r="C118" s="41">
        <f>D118*7*15907.8</f>
        <v>45655.385999999991</v>
      </c>
      <c r="D118" s="114">
        <v>0.41</v>
      </c>
      <c r="E118" s="41">
        <v>52845.01</v>
      </c>
      <c r="F118" s="42">
        <v>0.47</v>
      </c>
      <c r="G118" s="115">
        <f>C118-E118</f>
        <v>-7189.6240000000107</v>
      </c>
      <c r="H118" s="82">
        <f>D118-F118</f>
        <v>-0.06</v>
      </c>
      <c r="I118" s="98"/>
    </row>
    <row r="119" spans="1:9" x14ac:dyDescent="0.25">
      <c r="A119" s="83" t="s">
        <v>154</v>
      </c>
      <c r="B119" s="109"/>
      <c r="C119" s="99"/>
      <c r="D119" s="100"/>
      <c r="E119" s="101"/>
      <c r="F119" s="85"/>
      <c r="G119" s="102"/>
      <c r="H119" s="85"/>
      <c r="I119" s="35"/>
    </row>
    <row r="120" spans="1:9" x14ac:dyDescent="0.25">
      <c r="A120" s="83"/>
      <c r="B120" s="109"/>
      <c r="C120" s="108"/>
      <c r="D120" s="69"/>
      <c r="E120" s="50"/>
      <c r="F120" s="51"/>
      <c r="G120" s="52"/>
      <c r="H120" s="51"/>
      <c r="I120" s="35"/>
    </row>
    <row r="121" spans="1:9" x14ac:dyDescent="0.25">
      <c r="A121" s="45" t="s">
        <v>115</v>
      </c>
      <c r="B121" s="88"/>
      <c r="C121" s="87">
        <f>C106+C108</f>
        <v>3694745.628</v>
      </c>
      <c r="D121" s="68">
        <f>D106+D108</f>
        <v>33.180000000000007</v>
      </c>
      <c r="E121" s="87">
        <f>E106+E108</f>
        <v>3737962.0259999996</v>
      </c>
      <c r="F121" s="68">
        <f>F106+F108</f>
        <v>33.56</v>
      </c>
      <c r="G121" s="78">
        <f>C121-E121</f>
        <v>-43216.397999999579</v>
      </c>
      <c r="H121" s="47">
        <f>D121-F121</f>
        <v>-0.37999999999999545</v>
      </c>
      <c r="I121" s="35"/>
    </row>
    <row r="122" spans="1:9" ht="15.75" thickBot="1" x14ac:dyDescent="0.3">
      <c r="A122" s="89" t="s">
        <v>180</v>
      </c>
      <c r="B122" s="90"/>
      <c r="C122" s="89"/>
      <c r="D122" s="91"/>
      <c r="E122" s="89"/>
      <c r="F122" s="92"/>
      <c r="G122" s="93"/>
      <c r="H122" s="92"/>
      <c r="I122" s="35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184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x14ac:dyDescent="0.25">
      <c r="G126" s="133"/>
    </row>
    <row r="127" spans="1:9" x14ac:dyDescent="0.25">
      <c r="G127" s="133"/>
    </row>
    <row r="128" spans="1:9" x14ac:dyDescent="0.25">
      <c r="G128" s="133"/>
    </row>
    <row r="129" spans="6:9" x14ac:dyDescent="0.25">
      <c r="F129" s="156"/>
      <c r="G129" s="157"/>
      <c r="H129" s="157"/>
      <c r="I129" s="157"/>
    </row>
    <row r="130" spans="6:9" x14ac:dyDescent="0.25">
      <c r="F130" s="156"/>
      <c r="G130" s="157"/>
      <c r="H130" s="157"/>
      <c r="I130" s="157"/>
    </row>
    <row r="131" spans="6:9" x14ac:dyDescent="0.25">
      <c r="F131" s="156"/>
      <c r="G131" s="156"/>
      <c r="H131" s="156"/>
      <c r="I131" s="157"/>
    </row>
    <row r="132" spans="6:9" x14ac:dyDescent="0.25">
      <c r="I132" s="133"/>
    </row>
    <row r="133" spans="6:9" x14ac:dyDescent="0.25">
      <c r="I133" s="133"/>
    </row>
    <row r="136" spans="6:9" x14ac:dyDescent="0.25">
      <c r="G136" s="133"/>
      <c r="H136" s="133"/>
      <c r="I136" s="133"/>
    </row>
    <row r="137" spans="6:9" x14ac:dyDescent="0.25">
      <c r="G137" s="133"/>
      <c r="H137" s="133"/>
      <c r="I137" s="133"/>
    </row>
    <row r="138" spans="6:9" x14ac:dyDescent="0.25">
      <c r="I138" s="133"/>
    </row>
    <row r="142" spans="6:9" x14ac:dyDescent="0.25">
      <c r="G142" s="133"/>
    </row>
    <row r="143" spans="6:9" x14ac:dyDescent="0.25">
      <c r="G143" s="133"/>
    </row>
    <row r="144" spans="6:9" x14ac:dyDescent="0.25">
      <c r="G144" s="133"/>
      <c r="H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63"/>
  <sheetViews>
    <sheetView workbookViewId="0">
      <selection activeCell="B2" sqref="B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232" max="232" width="23.140625" customWidth="1"/>
    <col min="233" max="233" width="42.85546875" customWidth="1"/>
    <col min="235" max="235" width="11.28515625" customWidth="1"/>
    <col min="236" max="236" width="12.85546875" customWidth="1"/>
    <col min="237" max="237" width="12.140625" customWidth="1"/>
    <col min="238" max="238" width="11.7109375" customWidth="1"/>
    <col min="239" max="239" width="11.42578125" customWidth="1"/>
    <col min="240" max="240" width="12.7109375" customWidth="1"/>
    <col min="241" max="241" width="4.140625" customWidth="1"/>
    <col min="242" max="242" width="45.28515625" customWidth="1"/>
    <col min="243" max="243" width="14.85546875" customWidth="1"/>
    <col min="244" max="244" width="12.28515625" customWidth="1"/>
    <col min="245" max="246" width="11.140625" customWidth="1"/>
    <col min="247" max="247" width="12.42578125" customWidth="1"/>
    <col min="248" max="248" width="11.42578125" customWidth="1"/>
    <col min="249" max="249" width="13.5703125" customWidth="1"/>
    <col min="488" max="488" width="23.140625" customWidth="1"/>
    <col min="489" max="489" width="42.85546875" customWidth="1"/>
    <col min="491" max="491" width="11.28515625" customWidth="1"/>
    <col min="492" max="492" width="12.85546875" customWidth="1"/>
    <col min="493" max="493" width="12.140625" customWidth="1"/>
    <col min="494" max="494" width="11.7109375" customWidth="1"/>
    <col min="495" max="495" width="11.42578125" customWidth="1"/>
    <col min="496" max="496" width="12.7109375" customWidth="1"/>
    <col min="497" max="497" width="4.140625" customWidth="1"/>
    <col min="498" max="498" width="45.28515625" customWidth="1"/>
    <col min="499" max="499" width="14.85546875" customWidth="1"/>
    <col min="500" max="500" width="12.28515625" customWidth="1"/>
    <col min="501" max="502" width="11.140625" customWidth="1"/>
    <col min="503" max="503" width="12.42578125" customWidth="1"/>
    <col min="504" max="504" width="11.42578125" customWidth="1"/>
    <col min="505" max="505" width="13.5703125" customWidth="1"/>
    <col min="744" max="744" width="23.140625" customWidth="1"/>
    <col min="745" max="745" width="42.85546875" customWidth="1"/>
    <col min="747" max="747" width="11.28515625" customWidth="1"/>
    <col min="748" max="748" width="12.85546875" customWidth="1"/>
    <col min="749" max="749" width="12.140625" customWidth="1"/>
    <col min="750" max="750" width="11.7109375" customWidth="1"/>
    <col min="751" max="751" width="11.42578125" customWidth="1"/>
    <col min="752" max="752" width="12.7109375" customWidth="1"/>
    <col min="753" max="753" width="4.140625" customWidth="1"/>
    <col min="754" max="754" width="45.28515625" customWidth="1"/>
    <col min="755" max="755" width="14.85546875" customWidth="1"/>
    <col min="756" max="756" width="12.28515625" customWidth="1"/>
    <col min="757" max="758" width="11.140625" customWidth="1"/>
    <col min="759" max="759" width="12.42578125" customWidth="1"/>
    <col min="760" max="760" width="11.42578125" customWidth="1"/>
    <col min="761" max="761" width="13.5703125" customWidth="1"/>
    <col min="1000" max="1000" width="23.140625" customWidth="1"/>
    <col min="1001" max="1001" width="42.85546875" customWidth="1"/>
    <col min="1003" max="1003" width="11.28515625" customWidth="1"/>
    <col min="1004" max="1004" width="12.85546875" customWidth="1"/>
    <col min="1005" max="1005" width="12.140625" customWidth="1"/>
    <col min="1006" max="1006" width="11.7109375" customWidth="1"/>
    <col min="1007" max="1007" width="11.42578125" customWidth="1"/>
    <col min="1008" max="1008" width="12.7109375" customWidth="1"/>
    <col min="1009" max="1009" width="4.140625" customWidth="1"/>
    <col min="1010" max="1010" width="45.28515625" customWidth="1"/>
    <col min="1011" max="1011" width="14.85546875" customWidth="1"/>
    <col min="1012" max="1012" width="12.28515625" customWidth="1"/>
    <col min="1013" max="1014" width="11.140625" customWidth="1"/>
    <col min="1015" max="1015" width="12.42578125" customWidth="1"/>
    <col min="1016" max="1016" width="11.42578125" customWidth="1"/>
    <col min="1017" max="1017" width="13.5703125" customWidth="1"/>
    <col min="1256" max="1256" width="23.140625" customWidth="1"/>
    <col min="1257" max="1257" width="42.85546875" customWidth="1"/>
    <col min="1259" max="1259" width="11.28515625" customWidth="1"/>
    <col min="1260" max="1260" width="12.85546875" customWidth="1"/>
    <col min="1261" max="1261" width="12.140625" customWidth="1"/>
    <col min="1262" max="1262" width="11.7109375" customWidth="1"/>
    <col min="1263" max="1263" width="11.42578125" customWidth="1"/>
    <col min="1264" max="1264" width="12.7109375" customWidth="1"/>
    <col min="1265" max="1265" width="4.140625" customWidth="1"/>
    <col min="1266" max="1266" width="45.28515625" customWidth="1"/>
    <col min="1267" max="1267" width="14.85546875" customWidth="1"/>
    <col min="1268" max="1268" width="12.28515625" customWidth="1"/>
    <col min="1269" max="1270" width="11.140625" customWidth="1"/>
    <col min="1271" max="1271" width="12.42578125" customWidth="1"/>
    <col min="1272" max="1272" width="11.42578125" customWidth="1"/>
    <col min="1273" max="1273" width="13.5703125" customWidth="1"/>
    <col min="1512" max="1512" width="23.140625" customWidth="1"/>
    <col min="1513" max="1513" width="42.85546875" customWidth="1"/>
    <col min="1515" max="1515" width="11.28515625" customWidth="1"/>
    <col min="1516" max="1516" width="12.85546875" customWidth="1"/>
    <col min="1517" max="1517" width="12.140625" customWidth="1"/>
    <col min="1518" max="1518" width="11.7109375" customWidth="1"/>
    <col min="1519" max="1519" width="11.42578125" customWidth="1"/>
    <col min="1520" max="1520" width="12.7109375" customWidth="1"/>
    <col min="1521" max="1521" width="4.140625" customWidth="1"/>
    <col min="1522" max="1522" width="45.28515625" customWidth="1"/>
    <col min="1523" max="1523" width="14.85546875" customWidth="1"/>
    <col min="1524" max="1524" width="12.28515625" customWidth="1"/>
    <col min="1525" max="1526" width="11.140625" customWidth="1"/>
    <col min="1527" max="1527" width="12.42578125" customWidth="1"/>
    <col min="1528" max="1528" width="11.42578125" customWidth="1"/>
    <col min="1529" max="1529" width="13.5703125" customWidth="1"/>
    <col min="1768" max="1768" width="23.140625" customWidth="1"/>
    <col min="1769" max="1769" width="42.85546875" customWidth="1"/>
    <col min="1771" max="1771" width="11.28515625" customWidth="1"/>
    <col min="1772" max="1772" width="12.85546875" customWidth="1"/>
    <col min="1773" max="1773" width="12.140625" customWidth="1"/>
    <col min="1774" max="1774" width="11.7109375" customWidth="1"/>
    <col min="1775" max="1775" width="11.42578125" customWidth="1"/>
    <col min="1776" max="1776" width="12.7109375" customWidth="1"/>
    <col min="1777" max="1777" width="4.140625" customWidth="1"/>
    <col min="1778" max="1778" width="45.28515625" customWidth="1"/>
    <col min="1779" max="1779" width="14.85546875" customWidth="1"/>
    <col min="1780" max="1780" width="12.28515625" customWidth="1"/>
    <col min="1781" max="1782" width="11.140625" customWidth="1"/>
    <col min="1783" max="1783" width="12.42578125" customWidth="1"/>
    <col min="1784" max="1784" width="11.42578125" customWidth="1"/>
    <col min="1785" max="1785" width="13.5703125" customWidth="1"/>
    <col min="2024" max="2024" width="23.140625" customWidth="1"/>
    <col min="2025" max="2025" width="42.85546875" customWidth="1"/>
    <col min="2027" max="2027" width="11.28515625" customWidth="1"/>
    <col min="2028" max="2028" width="12.85546875" customWidth="1"/>
    <col min="2029" max="2029" width="12.140625" customWidth="1"/>
    <col min="2030" max="2030" width="11.7109375" customWidth="1"/>
    <col min="2031" max="2031" width="11.42578125" customWidth="1"/>
    <col min="2032" max="2032" width="12.7109375" customWidth="1"/>
    <col min="2033" max="2033" width="4.140625" customWidth="1"/>
    <col min="2034" max="2034" width="45.28515625" customWidth="1"/>
    <col min="2035" max="2035" width="14.85546875" customWidth="1"/>
    <col min="2036" max="2036" width="12.28515625" customWidth="1"/>
    <col min="2037" max="2038" width="11.140625" customWidth="1"/>
    <col min="2039" max="2039" width="12.42578125" customWidth="1"/>
    <col min="2040" max="2040" width="11.42578125" customWidth="1"/>
    <col min="2041" max="2041" width="13.5703125" customWidth="1"/>
    <col min="2280" max="2280" width="23.140625" customWidth="1"/>
    <col min="2281" max="2281" width="42.85546875" customWidth="1"/>
    <col min="2283" max="2283" width="11.28515625" customWidth="1"/>
    <col min="2284" max="2284" width="12.85546875" customWidth="1"/>
    <col min="2285" max="2285" width="12.140625" customWidth="1"/>
    <col min="2286" max="2286" width="11.7109375" customWidth="1"/>
    <col min="2287" max="2287" width="11.42578125" customWidth="1"/>
    <col min="2288" max="2288" width="12.7109375" customWidth="1"/>
    <col min="2289" max="2289" width="4.140625" customWidth="1"/>
    <col min="2290" max="2290" width="45.28515625" customWidth="1"/>
    <col min="2291" max="2291" width="14.85546875" customWidth="1"/>
    <col min="2292" max="2292" width="12.28515625" customWidth="1"/>
    <col min="2293" max="2294" width="11.140625" customWidth="1"/>
    <col min="2295" max="2295" width="12.42578125" customWidth="1"/>
    <col min="2296" max="2296" width="11.42578125" customWidth="1"/>
    <col min="2297" max="2297" width="13.5703125" customWidth="1"/>
    <col min="2536" max="2536" width="23.140625" customWidth="1"/>
    <col min="2537" max="2537" width="42.85546875" customWidth="1"/>
    <col min="2539" max="2539" width="11.28515625" customWidth="1"/>
    <col min="2540" max="2540" width="12.85546875" customWidth="1"/>
    <col min="2541" max="2541" width="12.140625" customWidth="1"/>
    <col min="2542" max="2542" width="11.7109375" customWidth="1"/>
    <col min="2543" max="2543" width="11.42578125" customWidth="1"/>
    <col min="2544" max="2544" width="12.7109375" customWidth="1"/>
    <col min="2545" max="2545" width="4.140625" customWidth="1"/>
    <col min="2546" max="2546" width="45.28515625" customWidth="1"/>
    <col min="2547" max="2547" width="14.85546875" customWidth="1"/>
    <col min="2548" max="2548" width="12.28515625" customWidth="1"/>
    <col min="2549" max="2550" width="11.140625" customWidth="1"/>
    <col min="2551" max="2551" width="12.42578125" customWidth="1"/>
    <col min="2552" max="2552" width="11.42578125" customWidth="1"/>
    <col min="2553" max="2553" width="13.5703125" customWidth="1"/>
    <col min="2792" max="2792" width="23.140625" customWidth="1"/>
    <col min="2793" max="2793" width="42.85546875" customWidth="1"/>
    <col min="2795" max="2795" width="11.28515625" customWidth="1"/>
    <col min="2796" max="2796" width="12.85546875" customWidth="1"/>
    <col min="2797" max="2797" width="12.140625" customWidth="1"/>
    <col min="2798" max="2798" width="11.7109375" customWidth="1"/>
    <col min="2799" max="2799" width="11.42578125" customWidth="1"/>
    <col min="2800" max="2800" width="12.7109375" customWidth="1"/>
    <col min="2801" max="2801" width="4.140625" customWidth="1"/>
    <col min="2802" max="2802" width="45.28515625" customWidth="1"/>
    <col min="2803" max="2803" width="14.85546875" customWidth="1"/>
    <col min="2804" max="2804" width="12.28515625" customWidth="1"/>
    <col min="2805" max="2806" width="11.140625" customWidth="1"/>
    <col min="2807" max="2807" width="12.42578125" customWidth="1"/>
    <col min="2808" max="2808" width="11.42578125" customWidth="1"/>
    <col min="2809" max="2809" width="13.5703125" customWidth="1"/>
    <col min="3048" max="3048" width="23.140625" customWidth="1"/>
    <col min="3049" max="3049" width="42.85546875" customWidth="1"/>
    <col min="3051" max="3051" width="11.28515625" customWidth="1"/>
    <col min="3052" max="3052" width="12.85546875" customWidth="1"/>
    <col min="3053" max="3053" width="12.140625" customWidth="1"/>
    <col min="3054" max="3054" width="11.7109375" customWidth="1"/>
    <col min="3055" max="3055" width="11.42578125" customWidth="1"/>
    <col min="3056" max="3056" width="12.7109375" customWidth="1"/>
    <col min="3057" max="3057" width="4.140625" customWidth="1"/>
    <col min="3058" max="3058" width="45.28515625" customWidth="1"/>
    <col min="3059" max="3059" width="14.85546875" customWidth="1"/>
    <col min="3060" max="3060" width="12.28515625" customWidth="1"/>
    <col min="3061" max="3062" width="11.140625" customWidth="1"/>
    <col min="3063" max="3063" width="12.42578125" customWidth="1"/>
    <col min="3064" max="3064" width="11.42578125" customWidth="1"/>
    <col min="3065" max="3065" width="13.5703125" customWidth="1"/>
    <col min="3304" max="3304" width="23.140625" customWidth="1"/>
    <col min="3305" max="3305" width="42.85546875" customWidth="1"/>
    <col min="3307" max="3307" width="11.28515625" customWidth="1"/>
    <col min="3308" max="3308" width="12.85546875" customWidth="1"/>
    <col min="3309" max="3309" width="12.140625" customWidth="1"/>
    <col min="3310" max="3310" width="11.7109375" customWidth="1"/>
    <col min="3311" max="3311" width="11.42578125" customWidth="1"/>
    <col min="3312" max="3312" width="12.7109375" customWidth="1"/>
    <col min="3313" max="3313" width="4.140625" customWidth="1"/>
    <col min="3314" max="3314" width="45.28515625" customWidth="1"/>
    <col min="3315" max="3315" width="14.85546875" customWidth="1"/>
    <col min="3316" max="3316" width="12.28515625" customWidth="1"/>
    <col min="3317" max="3318" width="11.140625" customWidth="1"/>
    <col min="3319" max="3319" width="12.42578125" customWidth="1"/>
    <col min="3320" max="3320" width="11.42578125" customWidth="1"/>
    <col min="3321" max="3321" width="13.5703125" customWidth="1"/>
    <col min="3560" max="3560" width="23.140625" customWidth="1"/>
    <col min="3561" max="3561" width="42.85546875" customWidth="1"/>
    <col min="3563" max="3563" width="11.28515625" customWidth="1"/>
    <col min="3564" max="3564" width="12.85546875" customWidth="1"/>
    <col min="3565" max="3565" width="12.140625" customWidth="1"/>
    <col min="3566" max="3566" width="11.7109375" customWidth="1"/>
    <col min="3567" max="3567" width="11.42578125" customWidth="1"/>
    <col min="3568" max="3568" width="12.7109375" customWidth="1"/>
    <col min="3569" max="3569" width="4.140625" customWidth="1"/>
    <col min="3570" max="3570" width="45.28515625" customWidth="1"/>
    <col min="3571" max="3571" width="14.85546875" customWidth="1"/>
    <col min="3572" max="3572" width="12.28515625" customWidth="1"/>
    <col min="3573" max="3574" width="11.140625" customWidth="1"/>
    <col min="3575" max="3575" width="12.42578125" customWidth="1"/>
    <col min="3576" max="3576" width="11.42578125" customWidth="1"/>
    <col min="3577" max="3577" width="13.5703125" customWidth="1"/>
    <col min="3816" max="3816" width="23.140625" customWidth="1"/>
    <col min="3817" max="3817" width="42.85546875" customWidth="1"/>
    <col min="3819" max="3819" width="11.28515625" customWidth="1"/>
    <col min="3820" max="3820" width="12.85546875" customWidth="1"/>
    <col min="3821" max="3821" width="12.140625" customWidth="1"/>
    <col min="3822" max="3822" width="11.7109375" customWidth="1"/>
    <col min="3823" max="3823" width="11.42578125" customWidth="1"/>
    <col min="3824" max="3824" width="12.7109375" customWidth="1"/>
    <col min="3825" max="3825" width="4.140625" customWidth="1"/>
    <col min="3826" max="3826" width="45.28515625" customWidth="1"/>
    <col min="3827" max="3827" width="14.85546875" customWidth="1"/>
    <col min="3828" max="3828" width="12.28515625" customWidth="1"/>
    <col min="3829" max="3830" width="11.140625" customWidth="1"/>
    <col min="3831" max="3831" width="12.42578125" customWidth="1"/>
    <col min="3832" max="3832" width="11.42578125" customWidth="1"/>
    <col min="3833" max="3833" width="13.5703125" customWidth="1"/>
    <col min="4072" max="4072" width="23.140625" customWidth="1"/>
    <col min="4073" max="4073" width="42.85546875" customWidth="1"/>
    <col min="4075" max="4075" width="11.28515625" customWidth="1"/>
    <col min="4076" max="4076" width="12.85546875" customWidth="1"/>
    <col min="4077" max="4077" width="12.140625" customWidth="1"/>
    <col min="4078" max="4078" width="11.7109375" customWidth="1"/>
    <col min="4079" max="4079" width="11.42578125" customWidth="1"/>
    <col min="4080" max="4080" width="12.7109375" customWidth="1"/>
    <col min="4081" max="4081" width="4.140625" customWidth="1"/>
    <col min="4082" max="4082" width="45.28515625" customWidth="1"/>
    <col min="4083" max="4083" width="14.85546875" customWidth="1"/>
    <col min="4084" max="4084" width="12.28515625" customWidth="1"/>
    <col min="4085" max="4086" width="11.140625" customWidth="1"/>
    <col min="4087" max="4087" width="12.42578125" customWidth="1"/>
    <col min="4088" max="4088" width="11.42578125" customWidth="1"/>
    <col min="4089" max="4089" width="13.5703125" customWidth="1"/>
    <col min="4328" max="4328" width="23.140625" customWidth="1"/>
    <col min="4329" max="4329" width="42.85546875" customWidth="1"/>
    <col min="4331" max="4331" width="11.28515625" customWidth="1"/>
    <col min="4332" max="4332" width="12.85546875" customWidth="1"/>
    <col min="4333" max="4333" width="12.140625" customWidth="1"/>
    <col min="4334" max="4334" width="11.7109375" customWidth="1"/>
    <col min="4335" max="4335" width="11.42578125" customWidth="1"/>
    <col min="4336" max="4336" width="12.7109375" customWidth="1"/>
    <col min="4337" max="4337" width="4.140625" customWidth="1"/>
    <col min="4338" max="4338" width="45.28515625" customWidth="1"/>
    <col min="4339" max="4339" width="14.85546875" customWidth="1"/>
    <col min="4340" max="4340" width="12.28515625" customWidth="1"/>
    <col min="4341" max="4342" width="11.140625" customWidth="1"/>
    <col min="4343" max="4343" width="12.42578125" customWidth="1"/>
    <col min="4344" max="4344" width="11.42578125" customWidth="1"/>
    <col min="4345" max="4345" width="13.5703125" customWidth="1"/>
    <col min="4584" max="4584" width="23.140625" customWidth="1"/>
    <col min="4585" max="4585" width="42.85546875" customWidth="1"/>
    <col min="4587" max="4587" width="11.28515625" customWidth="1"/>
    <col min="4588" max="4588" width="12.85546875" customWidth="1"/>
    <col min="4589" max="4589" width="12.140625" customWidth="1"/>
    <col min="4590" max="4590" width="11.7109375" customWidth="1"/>
    <col min="4591" max="4591" width="11.42578125" customWidth="1"/>
    <col min="4592" max="4592" width="12.7109375" customWidth="1"/>
    <col min="4593" max="4593" width="4.140625" customWidth="1"/>
    <col min="4594" max="4594" width="45.28515625" customWidth="1"/>
    <col min="4595" max="4595" width="14.85546875" customWidth="1"/>
    <col min="4596" max="4596" width="12.28515625" customWidth="1"/>
    <col min="4597" max="4598" width="11.140625" customWidth="1"/>
    <col min="4599" max="4599" width="12.42578125" customWidth="1"/>
    <col min="4600" max="4600" width="11.42578125" customWidth="1"/>
    <col min="4601" max="4601" width="13.5703125" customWidth="1"/>
    <col min="4840" max="4840" width="23.140625" customWidth="1"/>
    <col min="4841" max="4841" width="42.85546875" customWidth="1"/>
    <col min="4843" max="4843" width="11.28515625" customWidth="1"/>
    <col min="4844" max="4844" width="12.85546875" customWidth="1"/>
    <col min="4845" max="4845" width="12.140625" customWidth="1"/>
    <col min="4846" max="4846" width="11.7109375" customWidth="1"/>
    <col min="4847" max="4847" width="11.42578125" customWidth="1"/>
    <col min="4848" max="4848" width="12.7109375" customWidth="1"/>
    <col min="4849" max="4849" width="4.140625" customWidth="1"/>
    <col min="4850" max="4850" width="45.28515625" customWidth="1"/>
    <col min="4851" max="4851" width="14.85546875" customWidth="1"/>
    <col min="4852" max="4852" width="12.28515625" customWidth="1"/>
    <col min="4853" max="4854" width="11.140625" customWidth="1"/>
    <col min="4855" max="4855" width="12.42578125" customWidth="1"/>
    <col min="4856" max="4856" width="11.42578125" customWidth="1"/>
    <col min="4857" max="4857" width="13.5703125" customWidth="1"/>
    <col min="5096" max="5096" width="23.140625" customWidth="1"/>
    <col min="5097" max="5097" width="42.85546875" customWidth="1"/>
    <col min="5099" max="5099" width="11.28515625" customWidth="1"/>
    <col min="5100" max="5100" width="12.85546875" customWidth="1"/>
    <col min="5101" max="5101" width="12.140625" customWidth="1"/>
    <col min="5102" max="5102" width="11.7109375" customWidth="1"/>
    <col min="5103" max="5103" width="11.42578125" customWidth="1"/>
    <col min="5104" max="5104" width="12.7109375" customWidth="1"/>
    <col min="5105" max="5105" width="4.140625" customWidth="1"/>
    <col min="5106" max="5106" width="45.28515625" customWidth="1"/>
    <col min="5107" max="5107" width="14.85546875" customWidth="1"/>
    <col min="5108" max="5108" width="12.28515625" customWidth="1"/>
    <col min="5109" max="5110" width="11.140625" customWidth="1"/>
    <col min="5111" max="5111" width="12.42578125" customWidth="1"/>
    <col min="5112" max="5112" width="11.42578125" customWidth="1"/>
    <col min="5113" max="5113" width="13.5703125" customWidth="1"/>
    <col min="5352" max="5352" width="23.140625" customWidth="1"/>
    <col min="5353" max="5353" width="42.85546875" customWidth="1"/>
    <col min="5355" max="5355" width="11.28515625" customWidth="1"/>
    <col min="5356" max="5356" width="12.85546875" customWidth="1"/>
    <col min="5357" max="5357" width="12.140625" customWidth="1"/>
    <col min="5358" max="5358" width="11.7109375" customWidth="1"/>
    <col min="5359" max="5359" width="11.42578125" customWidth="1"/>
    <col min="5360" max="5360" width="12.7109375" customWidth="1"/>
    <col min="5361" max="5361" width="4.140625" customWidth="1"/>
    <col min="5362" max="5362" width="45.28515625" customWidth="1"/>
    <col min="5363" max="5363" width="14.85546875" customWidth="1"/>
    <col min="5364" max="5364" width="12.28515625" customWidth="1"/>
    <col min="5365" max="5366" width="11.140625" customWidth="1"/>
    <col min="5367" max="5367" width="12.42578125" customWidth="1"/>
    <col min="5368" max="5368" width="11.42578125" customWidth="1"/>
    <col min="5369" max="5369" width="13.5703125" customWidth="1"/>
    <col min="5608" max="5608" width="23.140625" customWidth="1"/>
    <col min="5609" max="5609" width="42.85546875" customWidth="1"/>
    <col min="5611" max="5611" width="11.28515625" customWidth="1"/>
    <col min="5612" max="5612" width="12.85546875" customWidth="1"/>
    <col min="5613" max="5613" width="12.140625" customWidth="1"/>
    <col min="5614" max="5614" width="11.7109375" customWidth="1"/>
    <col min="5615" max="5615" width="11.42578125" customWidth="1"/>
    <col min="5616" max="5616" width="12.7109375" customWidth="1"/>
    <col min="5617" max="5617" width="4.140625" customWidth="1"/>
    <col min="5618" max="5618" width="45.28515625" customWidth="1"/>
    <col min="5619" max="5619" width="14.85546875" customWidth="1"/>
    <col min="5620" max="5620" width="12.28515625" customWidth="1"/>
    <col min="5621" max="5622" width="11.140625" customWidth="1"/>
    <col min="5623" max="5623" width="12.42578125" customWidth="1"/>
    <col min="5624" max="5624" width="11.42578125" customWidth="1"/>
    <col min="5625" max="5625" width="13.5703125" customWidth="1"/>
    <col min="5864" max="5864" width="23.140625" customWidth="1"/>
    <col min="5865" max="5865" width="42.85546875" customWidth="1"/>
    <col min="5867" max="5867" width="11.28515625" customWidth="1"/>
    <col min="5868" max="5868" width="12.85546875" customWidth="1"/>
    <col min="5869" max="5869" width="12.140625" customWidth="1"/>
    <col min="5870" max="5870" width="11.7109375" customWidth="1"/>
    <col min="5871" max="5871" width="11.42578125" customWidth="1"/>
    <col min="5872" max="5872" width="12.7109375" customWidth="1"/>
    <col min="5873" max="5873" width="4.140625" customWidth="1"/>
    <col min="5874" max="5874" width="45.28515625" customWidth="1"/>
    <col min="5875" max="5875" width="14.85546875" customWidth="1"/>
    <col min="5876" max="5876" width="12.28515625" customWidth="1"/>
    <col min="5877" max="5878" width="11.140625" customWidth="1"/>
    <col min="5879" max="5879" width="12.42578125" customWidth="1"/>
    <col min="5880" max="5880" width="11.42578125" customWidth="1"/>
    <col min="5881" max="5881" width="13.5703125" customWidth="1"/>
    <col min="6120" max="6120" width="23.140625" customWidth="1"/>
    <col min="6121" max="6121" width="42.85546875" customWidth="1"/>
    <col min="6123" max="6123" width="11.28515625" customWidth="1"/>
    <col min="6124" max="6124" width="12.85546875" customWidth="1"/>
    <col min="6125" max="6125" width="12.140625" customWidth="1"/>
    <col min="6126" max="6126" width="11.7109375" customWidth="1"/>
    <col min="6127" max="6127" width="11.42578125" customWidth="1"/>
    <col min="6128" max="6128" width="12.7109375" customWidth="1"/>
    <col min="6129" max="6129" width="4.140625" customWidth="1"/>
    <col min="6130" max="6130" width="45.28515625" customWidth="1"/>
    <col min="6131" max="6131" width="14.85546875" customWidth="1"/>
    <col min="6132" max="6132" width="12.28515625" customWidth="1"/>
    <col min="6133" max="6134" width="11.140625" customWidth="1"/>
    <col min="6135" max="6135" width="12.42578125" customWidth="1"/>
    <col min="6136" max="6136" width="11.42578125" customWidth="1"/>
    <col min="6137" max="6137" width="13.5703125" customWidth="1"/>
    <col min="6376" max="6376" width="23.140625" customWidth="1"/>
    <col min="6377" max="6377" width="42.85546875" customWidth="1"/>
    <col min="6379" max="6379" width="11.28515625" customWidth="1"/>
    <col min="6380" max="6380" width="12.85546875" customWidth="1"/>
    <col min="6381" max="6381" width="12.140625" customWidth="1"/>
    <col min="6382" max="6382" width="11.7109375" customWidth="1"/>
    <col min="6383" max="6383" width="11.42578125" customWidth="1"/>
    <col min="6384" max="6384" width="12.7109375" customWidth="1"/>
    <col min="6385" max="6385" width="4.140625" customWidth="1"/>
    <col min="6386" max="6386" width="45.28515625" customWidth="1"/>
    <col min="6387" max="6387" width="14.85546875" customWidth="1"/>
    <col min="6388" max="6388" width="12.28515625" customWidth="1"/>
    <col min="6389" max="6390" width="11.140625" customWidth="1"/>
    <col min="6391" max="6391" width="12.42578125" customWidth="1"/>
    <col min="6392" max="6392" width="11.42578125" customWidth="1"/>
    <col min="6393" max="6393" width="13.5703125" customWidth="1"/>
    <col min="6632" max="6632" width="23.140625" customWidth="1"/>
    <col min="6633" max="6633" width="42.85546875" customWidth="1"/>
    <col min="6635" max="6635" width="11.28515625" customWidth="1"/>
    <col min="6636" max="6636" width="12.85546875" customWidth="1"/>
    <col min="6637" max="6637" width="12.140625" customWidth="1"/>
    <col min="6638" max="6638" width="11.7109375" customWidth="1"/>
    <col min="6639" max="6639" width="11.42578125" customWidth="1"/>
    <col min="6640" max="6640" width="12.7109375" customWidth="1"/>
    <col min="6641" max="6641" width="4.140625" customWidth="1"/>
    <col min="6642" max="6642" width="45.28515625" customWidth="1"/>
    <col min="6643" max="6643" width="14.85546875" customWidth="1"/>
    <col min="6644" max="6644" width="12.28515625" customWidth="1"/>
    <col min="6645" max="6646" width="11.140625" customWidth="1"/>
    <col min="6647" max="6647" width="12.42578125" customWidth="1"/>
    <col min="6648" max="6648" width="11.42578125" customWidth="1"/>
    <col min="6649" max="6649" width="13.5703125" customWidth="1"/>
    <col min="6888" max="6888" width="23.140625" customWidth="1"/>
    <col min="6889" max="6889" width="42.85546875" customWidth="1"/>
    <col min="6891" max="6891" width="11.28515625" customWidth="1"/>
    <col min="6892" max="6892" width="12.85546875" customWidth="1"/>
    <col min="6893" max="6893" width="12.140625" customWidth="1"/>
    <col min="6894" max="6894" width="11.7109375" customWidth="1"/>
    <col min="6895" max="6895" width="11.42578125" customWidth="1"/>
    <col min="6896" max="6896" width="12.7109375" customWidth="1"/>
    <col min="6897" max="6897" width="4.140625" customWidth="1"/>
    <col min="6898" max="6898" width="45.28515625" customWidth="1"/>
    <col min="6899" max="6899" width="14.85546875" customWidth="1"/>
    <col min="6900" max="6900" width="12.28515625" customWidth="1"/>
    <col min="6901" max="6902" width="11.140625" customWidth="1"/>
    <col min="6903" max="6903" width="12.42578125" customWidth="1"/>
    <col min="6904" max="6904" width="11.42578125" customWidth="1"/>
    <col min="6905" max="6905" width="13.5703125" customWidth="1"/>
    <col min="7144" max="7144" width="23.140625" customWidth="1"/>
    <col min="7145" max="7145" width="42.85546875" customWidth="1"/>
    <col min="7147" max="7147" width="11.28515625" customWidth="1"/>
    <col min="7148" max="7148" width="12.85546875" customWidth="1"/>
    <col min="7149" max="7149" width="12.140625" customWidth="1"/>
    <col min="7150" max="7150" width="11.7109375" customWidth="1"/>
    <col min="7151" max="7151" width="11.42578125" customWidth="1"/>
    <col min="7152" max="7152" width="12.7109375" customWidth="1"/>
    <col min="7153" max="7153" width="4.140625" customWidth="1"/>
    <col min="7154" max="7154" width="45.28515625" customWidth="1"/>
    <col min="7155" max="7155" width="14.85546875" customWidth="1"/>
    <col min="7156" max="7156" width="12.28515625" customWidth="1"/>
    <col min="7157" max="7158" width="11.140625" customWidth="1"/>
    <col min="7159" max="7159" width="12.42578125" customWidth="1"/>
    <col min="7160" max="7160" width="11.42578125" customWidth="1"/>
    <col min="7161" max="7161" width="13.5703125" customWidth="1"/>
    <col min="7400" max="7400" width="23.140625" customWidth="1"/>
    <col min="7401" max="7401" width="42.85546875" customWidth="1"/>
    <col min="7403" max="7403" width="11.28515625" customWidth="1"/>
    <col min="7404" max="7404" width="12.85546875" customWidth="1"/>
    <col min="7405" max="7405" width="12.140625" customWidth="1"/>
    <col min="7406" max="7406" width="11.7109375" customWidth="1"/>
    <col min="7407" max="7407" width="11.42578125" customWidth="1"/>
    <col min="7408" max="7408" width="12.7109375" customWidth="1"/>
    <col min="7409" max="7409" width="4.140625" customWidth="1"/>
    <col min="7410" max="7410" width="45.28515625" customWidth="1"/>
    <col min="7411" max="7411" width="14.85546875" customWidth="1"/>
    <col min="7412" max="7412" width="12.28515625" customWidth="1"/>
    <col min="7413" max="7414" width="11.140625" customWidth="1"/>
    <col min="7415" max="7415" width="12.42578125" customWidth="1"/>
    <col min="7416" max="7416" width="11.42578125" customWidth="1"/>
    <col min="7417" max="7417" width="13.5703125" customWidth="1"/>
    <col min="7656" max="7656" width="23.140625" customWidth="1"/>
    <col min="7657" max="7657" width="42.85546875" customWidth="1"/>
    <col min="7659" max="7659" width="11.28515625" customWidth="1"/>
    <col min="7660" max="7660" width="12.85546875" customWidth="1"/>
    <col min="7661" max="7661" width="12.140625" customWidth="1"/>
    <col min="7662" max="7662" width="11.7109375" customWidth="1"/>
    <col min="7663" max="7663" width="11.42578125" customWidth="1"/>
    <col min="7664" max="7664" width="12.7109375" customWidth="1"/>
    <col min="7665" max="7665" width="4.140625" customWidth="1"/>
    <col min="7666" max="7666" width="45.28515625" customWidth="1"/>
    <col min="7667" max="7667" width="14.85546875" customWidth="1"/>
    <col min="7668" max="7668" width="12.28515625" customWidth="1"/>
    <col min="7669" max="7670" width="11.140625" customWidth="1"/>
    <col min="7671" max="7671" width="12.42578125" customWidth="1"/>
    <col min="7672" max="7672" width="11.42578125" customWidth="1"/>
    <col min="7673" max="7673" width="13.5703125" customWidth="1"/>
    <col min="7912" max="7912" width="23.140625" customWidth="1"/>
    <col min="7913" max="7913" width="42.85546875" customWidth="1"/>
    <col min="7915" max="7915" width="11.28515625" customWidth="1"/>
    <col min="7916" max="7916" width="12.85546875" customWidth="1"/>
    <col min="7917" max="7917" width="12.140625" customWidth="1"/>
    <col min="7918" max="7918" width="11.7109375" customWidth="1"/>
    <col min="7919" max="7919" width="11.42578125" customWidth="1"/>
    <col min="7920" max="7920" width="12.7109375" customWidth="1"/>
    <col min="7921" max="7921" width="4.140625" customWidth="1"/>
    <col min="7922" max="7922" width="45.28515625" customWidth="1"/>
    <col min="7923" max="7923" width="14.85546875" customWidth="1"/>
    <col min="7924" max="7924" width="12.28515625" customWidth="1"/>
    <col min="7925" max="7926" width="11.140625" customWidth="1"/>
    <col min="7927" max="7927" width="12.42578125" customWidth="1"/>
    <col min="7928" max="7928" width="11.42578125" customWidth="1"/>
    <col min="7929" max="7929" width="13.5703125" customWidth="1"/>
    <col min="8168" max="8168" width="23.140625" customWidth="1"/>
    <col min="8169" max="8169" width="42.85546875" customWidth="1"/>
    <col min="8171" max="8171" width="11.28515625" customWidth="1"/>
    <col min="8172" max="8172" width="12.85546875" customWidth="1"/>
    <col min="8173" max="8173" width="12.140625" customWidth="1"/>
    <col min="8174" max="8174" width="11.7109375" customWidth="1"/>
    <col min="8175" max="8175" width="11.42578125" customWidth="1"/>
    <col min="8176" max="8176" width="12.7109375" customWidth="1"/>
    <col min="8177" max="8177" width="4.140625" customWidth="1"/>
    <col min="8178" max="8178" width="45.28515625" customWidth="1"/>
    <col min="8179" max="8179" width="14.85546875" customWidth="1"/>
    <col min="8180" max="8180" width="12.28515625" customWidth="1"/>
    <col min="8181" max="8182" width="11.140625" customWidth="1"/>
    <col min="8183" max="8183" width="12.42578125" customWidth="1"/>
    <col min="8184" max="8184" width="11.42578125" customWidth="1"/>
    <col min="8185" max="8185" width="13.5703125" customWidth="1"/>
    <col min="8424" max="8424" width="23.140625" customWidth="1"/>
    <col min="8425" max="8425" width="42.85546875" customWidth="1"/>
    <col min="8427" max="8427" width="11.28515625" customWidth="1"/>
    <col min="8428" max="8428" width="12.85546875" customWidth="1"/>
    <col min="8429" max="8429" width="12.140625" customWidth="1"/>
    <col min="8430" max="8430" width="11.7109375" customWidth="1"/>
    <col min="8431" max="8431" width="11.42578125" customWidth="1"/>
    <col min="8432" max="8432" width="12.7109375" customWidth="1"/>
    <col min="8433" max="8433" width="4.140625" customWidth="1"/>
    <col min="8434" max="8434" width="45.28515625" customWidth="1"/>
    <col min="8435" max="8435" width="14.85546875" customWidth="1"/>
    <col min="8436" max="8436" width="12.28515625" customWidth="1"/>
    <col min="8437" max="8438" width="11.140625" customWidth="1"/>
    <col min="8439" max="8439" width="12.42578125" customWidth="1"/>
    <col min="8440" max="8440" width="11.42578125" customWidth="1"/>
    <col min="8441" max="8441" width="13.5703125" customWidth="1"/>
    <col min="8680" max="8680" width="23.140625" customWidth="1"/>
    <col min="8681" max="8681" width="42.85546875" customWidth="1"/>
    <col min="8683" max="8683" width="11.28515625" customWidth="1"/>
    <col min="8684" max="8684" width="12.85546875" customWidth="1"/>
    <col min="8685" max="8685" width="12.140625" customWidth="1"/>
    <col min="8686" max="8686" width="11.7109375" customWidth="1"/>
    <col min="8687" max="8687" width="11.42578125" customWidth="1"/>
    <col min="8688" max="8688" width="12.7109375" customWidth="1"/>
    <col min="8689" max="8689" width="4.140625" customWidth="1"/>
    <col min="8690" max="8690" width="45.28515625" customWidth="1"/>
    <col min="8691" max="8691" width="14.85546875" customWidth="1"/>
    <col min="8692" max="8692" width="12.28515625" customWidth="1"/>
    <col min="8693" max="8694" width="11.140625" customWidth="1"/>
    <col min="8695" max="8695" width="12.42578125" customWidth="1"/>
    <col min="8696" max="8696" width="11.42578125" customWidth="1"/>
    <col min="8697" max="8697" width="13.5703125" customWidth="1"/>
    <col min="8936" max="8936" width="23.140625" customWidth="1"/>
    <col min="8937" max="8937" width="42.85546875" customWidth="1"/>
    <col min="8939" max="8939" width="11.28515625" customWidth="1"/>
    <col min="8940" max="8940" width="12.85546875" customWidth="1"/>
    <col min="8941" max="8941" width="12.140625" customWidth="1"/>
    <col min="8942" max="8942" width="11.7109375" customWidth="1"/>
    <col min="8943" max="8943" width="11.42578125" customWidth="1"/>
    <col min="8944" max="8944" width="12.7109375" customWidth="1"/>
    <col min="8945" max="8945" width="4.140625" customWidth="1"/>
    <col min="8946" max="8946" width="45.28515625" customWidth="1"/>
    <col min="8947" max="8947" width="14.85546875" customWidth="1"/>
    <col min="8948" max="8948" width="12.28515625" customWidth="1"/>
    <col min="8949" max="8950" width="11.140625" customWidth="1"/>
    <col min="8951" max="8951" width="12.42578125" customWidth="1"/>
    <col min="8952" max="8952" width="11.42578125" customWidth="1"/>
    <col min="8953" max="8953" width="13.5703125" customWidth="1"/>
    <col min="9192" max="9192" width="23.140625" customWidth="1"/>
    <col min="9193" max="9193" width="42.85546875" customWidth="1"/>
    <col min="9195" max="9195" width="11.28515625" customWidth="1"/>
    <col min="9196" max="9196" width="12.85546875" customWidth="1"/>
    <col min="9197" max="9197" width="12.140625" customWidth="1"/>
    <col min="9198" max="9198" width="11.7109375" customWidth="1"/>
    <col min="9199" max="9199" width="11.42578125" customWidth="1"/>
    <col min="9200" max="9200" width="12.7109375" customWidth="1"/>
    <col min="9201" max="9201" width="4.140625" customWidth="1"/>
    <col min="9202" max="9202" width="45.28515625" customWidth="1"/>
    <col min="9203" max="9203" width="14.85546875" customWidth="1"/>
    <col min="9204" max="9204" width="12.28515625" customWidth="1"/>
    <col min="9205" max="9206" width="11.140625" customWidth="1"/>
    <col min="9207" max="9207" width="12.42578125" customWidth="1"/>
    <col min="9208" max="9208" width="11.42578125" customWidth="1"/>
    <col min="9209" max="9209" width="13.5703125" customWidth="1"/>
    <col min="9448" max="9448" width="23.140625" customWidth="1"/>
    <col min="9449" max="9449" width="42.85546875" customWidth="1"/>
    <col min="9451" max="9451" width="11.28515625" customWidth="1"/>
    <col min="9452" max="9452" width="12.85546875" customWidth="1"/>
    <col min="9453" max="9453" width="12.140625" customWidth="1"/>
    <col min="9454" max="9454" width="11.7109375" customWidth="1"/>
    <col min="9455" max="9455" width="11.42578125" customWidth="1"/>
    <col min="9456" max="9456" width="12.7109375" customWidth="1"/>
    <col min="9457" max="9457" width="4.140625" customWidth="1"/>
    <col min="9458" max="9458" width="45.28515625" customWidth="1"/>
    <col min="9459" max="9459" width="14.85546875" customWidth="1"/>
    <col min="9460" max="9460" width="12.28515625" customWidth="1"/>
    <col min="9461" max="9462" width="11.140625" customWidth="1"/>
    <col min="9463" max="9463" width="12.42578125" customWidth="1"/>
    <col min="9464" max="9464" width="11.42578125" customWidth="1"/>
    <col min="9465" max="9465" width="13.5703125" customWidth="1"/>
    <col min="9704" max="9704" width="23.140625" customWidth="1"/>
    <col min="9705" max="9705" width="42.85546875" customWidth="1"/>
    <col min="9707" max="9707" width="11.28515625" customWidth="1"/>
    <col min="9708" max="9708" width="12.85546875" customWidth="1"/>
    <col min="9709" max="9709" width="12.140625" customWidth="1"/>
    <col min="9710" max="9710" width="11.7109375" customWidth="1"/>
    <col min="9711" max="9711" width="11.42578125" customWidth="1"/>
    <col min="9712" max="9712" width="12.7109375" customWidth="1"/>
    <col min="9713" max="9713" width="4.140625" customWidth="1"/>
    <col min="9714" max="9714" width="45.28515625" customWidth="1"/>
    <col min="9715" max="9715" width="14.85546875" customWidth="1"/>
    <col min="9716" max="9716" width="12.28515625" customWidth="1"/>
    <col min="9717" max="9718" width="11.140625" customWidth="1"/>
    <col min="9719" max="9719" width="12.42578125" customWidth="1"/>
    <col min="9720" max="9720" width="11.42578125" customWidth="1"/>
    <col min="9721" max="9721" width="13.5703125" customWidth="1"/>
    <col min="9960" max="9960" width="23.140625" customWidth="1"/>
    <col min="9961" max="9961" width="42.85546875" customWidth="1"/>
    <col min="9963" max="9963" width="11.28515625" customWidth="1"/>
    <col min="9964" max="9964" width="12.85546875" customWidth="1"/>
    <col min="9965" max="9965" width="12.140625" customWidth="1"/>
    <col min="9966" max="9966" width="11.7109375" customWidth="1"/>
    <col min="9967" max="9967" width="11.42578125" customWidth="1"/>
    <col min="9968" max="9968" width="12.7109375" customWidth="1"/>
    <col min="9969" max="9969" width="4.140625" customWidth="1"/>
    <col min="9970" max="9970" width="45.28515625" customWidth="1"/>
    <col min="9971" max="9971" width="14.85546875" customWidth="1"/>
    <col min="9972" max="9972" width="12.28515625" customWidth="1"/>
    <col min="9973" max="9974" width="11.140625" customWidth="1"/>
    <col min="9975" max="9975" width="12.42578125" customWidth="1"/>
    <col min="9976" max="9976" width="11.42578125" customWidth="1"/>
    <col min="9977" max="9977" width="13.5703125" customWidth="1"/>
    <col min="10216" max="10216" width="23.140625" customWidth="1"/>
    <col min="10217" max="10217" width="42.85546875" customWidth="1"/>
    <col min="10219" max="10219" width="11.28515625" customWidth="1"/>
    <col min="10220" max="10220" width="12.85546875" customWidth="1"/>
    <col min="10221" max="10221" width="12.140625" customWidth="1"/>
    <col min="10222" max="10222" width="11.7109375" customWidth="1"/>
    <col min="10223" max="10223" width="11.42578125" customWidth="1"/>
    <col min="10224" max="10224" width="12.7109375" customWidth="1"/>
    <col min="10225" max="10225" width="4.140625" customWidth="1"/>
    <col min="10226" max="10226" width="45.28515625" customWidth="1"/>
    <col min="10227" max="10227" width="14.85546875" customWidth="1"/>
    <col min="10228" max="10228" width="12.28515625" customWidth="1"/>
    <col min="10229" max="10230" width="11.140625" customWidth="1"/>
    <col min="10231" max="10231" width="12.42578125" customWidth="1"/>
    <col min="10232" max="10232" width="11.42578125" customWidth="1"/>
    <col min="10233" max="10233" width="13.5703125" customWidth="1"/>
    <col min="10472" max="10472" width="23.140625" customWidth="1"/>
    <col min="10473" max="10473" width="42.85546875" customWidth="1"/>
    <col min="10475" max="10475" width="11.28515625" customWidth="1"/>
    <col min="10476" max="10476" width="12.85546875" customWidth="1"/>
    <col min="10477" max="10477" width="12.140625" customWidth="1"/>
    <col min="10478" max="10478" width="11.7109375" customWidth="1"/>
    <col min="10479" max="10479" width="11.42578125" customWidth="1"/>
    <col min="10480" max="10480" width="12.7109375" customWidth="1"/>
    <col min="10481" max="10481" width="4.140625" customWidth="1"/>
    <col min="10482" max="10482" width="45.28515625" customWidth="1"/>
    <col min="10483" max="10483" width="14.85546875" customWidth="1"/>
    <col min="10484" max="10484" width="12.28515625" customWidth="1"/>
    <col min="10485" max="10486" width="11.140625" customWidth="1"/>
    <col min="10487" max="10487" width="12.42578125" customWidth="1"/>
    <col min="10488" max="10488" width="11.42578125" customWidth="1"/>
    <col min="10489" max="10489" width="13.5703125" customWidth="1"/>
    <col min="10728" max="10728" width="23.140625" customWidth="1"/>
    <col min="10729" max="10729" width="42.85546875" customWidth="1"/>
    <col min="10731" max="10731" width="11.28515625" customWidth="1"/>
    <col min="10732" max="10732" width="12.85546875" customWidth="1"/>
    <col min="10733" max="10733" width="12.140625" customWidth="1"/>
    <col min="10734" max="10734" width="11.7109375" customWidth="1"/>
    <col min="10735" max="10735" width="11.42578125" customWidth="1"/>
    <col min="10736" max="10736" width="12.7109375" customWidth="1"/>
    <col min="10737" max="10737" width="4.140625" customWidth="1"/>
    <col min="10738" max="10738" width="45.28515625" customWidth="1"/>
    <col min="10739" max="10739" width="14.85546875" customWidth="1"/>
    <col min="10740" max="10740" width="12.28515625" customWidth="1"/>
    <col min="10741" max="10742" width="11.140625" customWidth="1"/>
    <col min="10743" max="10743" width="12.42578125" customWidth="1"/>
    <col min="10744" max="10744" width="11.42578125" customWidth="1"/>
    <col min="10745" max="10745" width="13.5703125" customWidth="1"/>
    <col min="10984" max="10984" width="23.140625" customWidth="1"/>
    <col min="10985" max="10985" width="42.85546875" customWidth="1"/>
    <col min="10987" max="10987" width="11.28515625" customWidth="1"/>
    <col min="10988" max="10988" width="12.85546875" customWidth="1"/>
    <col min="10989" max="10989" width="12.140625" customWidth="1"/>
    <col min="10990" max="10990" width="11.7109375" customWidth="1"/>
    <col min="10991" max="10991" width="11.42578125" customWidth="1"/>
    <col min="10992" max="10992" width="12.7109375" customWidth="1"/>
    <col min="10993" max="10993" width="4.140625" customWidth="1"/>
    <col min="10994" max="10994" width="45.28515625" customWidth="1"/>
    <col min="10995" max="10995" width="14.85546875" customWidth="1"/>
    <col min="10996" max="10996" width="12.28515625" customWidth="1"/>
    <col min="10997" max="10998" width="11.140625" customWidth="1"/>
    <col min="10999" max="10999" width="12.42578125" customWidth="1"/>
    <col min="11000" max="11000" width="11.42578125" customWidth="1"/>
    <col min="11001" max="11001" width="13.5703125" customWidth="1"/>
    <col min="11240" max="11240" width="23.140625" customWidth="1"/>
    <col min="11241" max="11241" width="42.85546875" customWidth="1"/>
    <col min="11243" max="11243" width="11.28515625" customWidth="1"/>
    <col min="11244" max="11244" width="12.85546875" customWidth="1"/>
    <col min="11245" max="11245" width="12.140625" customWidth="1"/>
    <col min="11246" max="11246" width="11.7109375" customWidth="1"/>
    <col min="11247" max="11247" width="11.42578125" customWidth="1"/>
    <col min="11248" max="11248" width="12.7109375" customWidth="1"/>
    <col min="11249" max="11249" width="4.140625" customWidth="1"/>
    <col min="11250" max="11250" width="45.28515625" customWidth="1"/>
    <col min="11251" max="11251" width="14.85546875" customWidth="1"/>
    <col min="11252" max="11252" width="12.28515625" customWidth="1"/>
    <col min="11253" max="11254" width="11.140625" customWidth="1"/>
    <col min="11255" max="11255" width="12.42578125" customWidth="1"/>
    <col min="11256" max="11256" width="11.42578125" customWidth="1"/>
    <col min="11257" max="11257" width="13.5703125" customWidth="1"/>
    <col min="11496" max="11496" width="23.140625" customWidth="1"/>
    <col min="11497" max="11497" width="42.85546875" customWidth="1"/>
    <col min="11499" max="11499" width="11.28515625" customWidth="1"/>
    <col min="11500" max="11500" width="12.85546875" customWidth="1"/>
    <col min="11501" max="11501" width="12.140625" customWidth="1"/>
    <col min="11502" max="11502" width="11.7109375" customWidth="1"/>
    <col min="11503" max="11503" width="11.42578125" customWidth="1"/>
    <col min="11504" max="11504" width="12.7109375" customWidth="1"/>
    <col min="11505" max="11505" width="4.140625" customWidth="1"/>
    <col min="11506" max="11506" width="45.28515625" customWidth="1"/>
    <col min="11507" max="11507" width="14.85546875" customWidth="1"/>
    <col min="11508" max="11508" width="12.28515625" customWidth="1"/>
    <col min="11509" max="11510" width="11.140625" customWidth="1"/>
    <col min="11511" max="11511" width="12.42578125" customWidth="1"/>
    <col min="11512" max="11512" width="11.42578125" customWidth="1"/>
    <col min="11513" max="11513" width="13.5703125" customWidth="1"/>
    <col min="11752" max="11752" width="23.140625" customWidth="1"/>
    <col min="11753" max="11753" width="42.85546875" customWidth="1"/>
    <col min="11755" max="11755" width="11.28515625" customWidth="1"/>
    <col min="11756" max="11756" width="12.85546875" customWidth="1"/>
    <col min="11757" max="11757" width="12.140625" customWidth="1"/>
    <col min="11758" max="11758" width="11.7109375" customWidth="1"/>
    <col min="11759" max="11759" width="11.42578125" customWidth="1"/>
    <col min="11760" max="11760" width="12.7109375" customWidth="1"/>
    <col min="11761" max="11761" width="4.140625" customWidth="1"/>
    <col min="11762" max="11762" width="45.28515625" customWidth="1"/>
    <col min="11763" max="11763" width="14.85546875" customWidth="1"/>
    <col min="11764" max="11764" width="12.28515625" customWidth="1"/>
    <col min="11765" max="11766" width="11.140625" customWidth="1"/>
    <col min="11767" max="11767" width="12.42578125" customWidth="1"/>
    <col min="11768" max="11768" width="11.42578125" customWidth="1"/>
    <col min="11769" max="11769" width="13.5703125" customWidth="1"/>
    <col min="12008" max="12008" width="23.140625" customWidth="1"/>
    <col min="12009" max="12009" width="42.85546875" customWidth="1"/>
    <col min="12011" max="12011" width="11.28515625" customWidth="1"/>
    <col min="12012" max="12012" width="12.85546875" customWidth="1"/>
    <col min="12013" max="12013" width="12.140625" customWidth="1"/>
    <col min="12014" max="12014" width="11.7109375" customWidth="1"/>
    <col min="12015" max="12015" width="11.42578125" customWidth="1"/>
    <col min="12016" max="12016" width="12.7109375" customWidth="1"/>
    <col min="12017" max="12017" width="4.140625" customWidth="1"/>
    <col min="12018" max="12018" width="45.28515625" customWidth="1"/>
    <col min="12019" max="12019" width="14.85546875" customWidth="1"/>
    <col min="12020" max="12020" width="12.28515625" customWidth="1"/>
    <col min="12021" max="12022" width="11.140625" customWidth="1"/>
    <col min="12023" max="12023" width="12.42578125" customWidth="1"/>
    <col min="12024" max="12024" width="11.42578125" customWidth="1"/>
    <col min="12025" max="12025" width="13.5703125" customWidth="1"/>
    <col min="12264" max="12264" width="23.140625" customWidth="1"/>
    <col min="12265" max="12265" width="42.85546875" customWidth="1"/>
    <col min="12267" max="12267" width="11.28515625" customWidth="1"/>
    <col min="12268" max="12268" width="12.85546875" customWidth="1"/>
    <col min="12269" max="12269" width="12.140625" customWidth="1"/>
    <col min="12270" max="12270" width="11.7109375" customWidth="1"/>
    <col min="12271" max="12271" width="11.42578125" customWidth="1"/>
    <col min="12272" max="12272" width="12.7109375" customWidth="1"/>
    <col min="12273" max="12273" width="4.140625" customWidth="1"/>
    <col min="12274" max="12274" width="45.28515625" customWidth="1"/>
    <col min="12275" max="12275" width="14.85546875" customWidth="1"/>
    <col min="12276" max="12276" width="12.28515625" customWidth="1"/>
    <col min="12277" max="12278" width="11.140625" customWidth="1"/>
    <col min="12279" max="12279" width="12.42578125" customWidth="1"/>
    <col min="12280" max="12280" width="11.42578125" customWidth="1"/>
    <col min="12281" max="12281" width="13.5703125" customWidth="1"/>
    <col min="12520" max="12520" width="23.140625" customWidth="1"/>
    <col min="12521" max="12521" width="42.85546875" customWidth="1"/>
    <col min="12523" max="12523" width="11.28515625" customWidth="1"/>
    <col min="12524" max="12524" width="12.85546875" customWidth="1"/>
    <col min="12525" max="12525" width="12.140625" customWidth="1"/>
    <col min="12526" max="12526" width="11.7109375" customWidth="1"/>
    <col min="12527" max="12527" width="11.42578125" customWidth="1"/>
    <col min="12528" max="12528" width="12.7109375" customWidth="1"/>
    <col min="12529" max="12529" width="4.140625" customWidth="1"/>
    <col min="12530" max="12530" width="45.28515625" customWidth="1"/>
    <col min="12531" max="12531" width="14.85546875" customWidth="1"/>
    <col min="12532" max="12532" width="12.28515625" customWidth="1"/>
    <col min="12533" max="12534" width="11.140625" customWidth="1"/>
    <col min="12535" max="12535" width="12.42578125" customWidth="1"/>
    <col min="12536" max="12536" width="11.42578125" customWidth="1"/>
    <col min="12537" max="12537" width="13.5703125" customWidth="1"/>
    <col min="12776" max="12776" width="23.140625" customWidth="1"/>
    <col min="12777" max="12777" width="42.85546875" customWidth="1"/>
    <col min="12779" max="12779" width="11.28515625" customWidth="1"/>
    <col min="12780" max="12780" width="12.85546875" customWidth="1"/>
    <col min="12781" max="12781" width="12.140625" customWidth="1"/>
    <col min="12782" max="12782" width="11.7109375" customWidth="1"/>
    <col min="12783" max="12783" width="11.42578125" customWidth="1"/>
    <col min="12784" max="12784" width="12.7109375" customWidth="1"/>
    <col min="12785" max="12785" width="4.140625" customWidth="1"/>
    <col min="12786" max="12786" width="45.28515625" customWidth="1"/>
    <col min="12787" max="12787" width="14.85546875" customWidth="1"/>
    <col min="12788" max="12788" width="12.28515625" customWidth="1"/>
    <col min="12789" max="12790" width="11.140625" customWidth="1"/>
    <col min="12791" max="12791" width="12.42578125" customWidth="1"/>
    <col min="12792" max="12792" width="11.42578125" customWidth="1"/>
    <col min="12793" max="12793" width="13.5703125" customWidth="1"/>
    <col min="13032" max="13032" width="23.140625" customWidth="1"/>
    <col min="13033" max="13033" width="42.85546875" customWidth="1"/>
    <col min="13035" max="13035" width="11.28515625" customWidth="1"/>
    <col min="13036" max="13036" width="12.85546875" customWidth="1"/>
    <col min="13037" max="13037" width="12.140625" customWidth="1"/>
    <col min="13038" max="13038" width="11.7109375" customWidth="1"/>
    <col min="13039" max="13039" width="11.42578125" customWidth="1"/>
    <col min="13040" max="13040" width="12.7109375" customWidth="1"/>
    <col min="13041" max="13041" width="4.140625" customWidth="1"/>
    <col min="13042" max="13042" width="45.28515625" customWidth="1"/>
    <col min="13043" max="13043" width="14.85546875" customWidth="1"/>
    <col min="13044" max="13044" width="12.28515625" customWidth="1"/>
    <col min="13045" max="13046" width="11.140625" customWidth="1"/>
    <col min="13047" max="13047" width="12.42578125" customWidth="1"/>
    <col min="13048" max="13048" width="11.42578125" customWidth="1"/>
    <col min="13049" max="13049" width="13.5703125" customWidth="1"/>
    <col min="13288" max="13288" width="23.140625" customWidth="1"/>
    <col min="13289" max="13289" width="42.85546875" customWidth="1"/>
    <col min="13291" max="13291" width="11.28515625" customWidth="1"/>
    <col min="13292" max="13292" width="12.85546875" customWidth="1"/>
    <col min="13293" max="13293" width="12.140625" customWidth="1"/>
    <col min="13294" max="13294" width="11.7109375" customWidth="1"/>
    <col min="13295" max="13295" width="11.42578125" customWidth="1"/>
    <col min="13296" max="13296" width="12.7109375" customWidth="1"/>
    <col min="13297" max="13297" width="4.140625" customWidth="1"/>
    <col min="13298" max="13298" width="45.28515625" customWidth="1"/>
    <col min="13299" max="13299" width="14.85546875" customWidth="1"/>
    <col min="13300" max="13300" width="12.28515625" customWidth="1"/>
    <col min="13301" max="13302" width="11.140625" customWidth="1"/>
    <col min="13303" max="13303" width="12.42578125" customWidth="1"/>
    <col min="13304" max="13304" width="11.42578125" customWidth="1"/>
    <col min="13305" max="13305" width="13.5703125" customWidth="1"/>
    <col min="13544" max="13544" width="23.140625" customWidth="1"/>
    <col min="13545" max="13545" width="42.85546875" customWidth="1"/>
    <col min="13547" max="13547" width="11.28515625" customWidth="1"/>
    <col min="13548" max="13548" width="12.85546875" customWidth="1"/>
    <col min="13549" max="13549" width="12.140625" customWidth="1"/>
    <col min="13550" max="13550" width="11.7109375" customWidth="1"/>
    <col min="13551" max="13551" width="11.42578125" customWidth="1"/>
    <col min="13552" max="13552" width="12.7109375" customWidth="1"/>
    <col min="13553" max="13553" width="4.140625" customWidth="1"/>
    <col min="13554" max="13554" width="45.28515625" customWidth="1"/>
    <col min="13555" max="13555" width="14.85546875" customWidth="1"/>
    <col min="13556" max="13556" width="12.28515625" customWidth="1"/>
    <col min="13557" max="13558" width="11.140625" customWidth="1"/>
    <col min="13559" max="13559" width="12.42578125" customWidth="1"/>
    <col min="13560" max="13560" width="11.42578125" customWidth="1"/>
    <col min="13561" max="13561" width="13.5703125" customWidth="1"/>
    <col min="13800" max="13800" width="23.140625" customWidth="1"/>
    <col min="13801" max="13801" width="42.85546875" customWidth="1"/>
    <col min="13803" max="13803" width="11.28515625" customWidth="1"/>
    <col min="13804" max="13804" width="12.85546875" customWidth="1"/>
    <col min="13805" max="13805" width="12.140625" customWidth="1"/>
    <col min="13806" max="13806" width="11.7109375" customWidth="1"/>
    <col min="13807" max="13807" width="11.42578125" customWidth="1"/>
    <col min="13808" max="13808" width="12.7109375" customWidth="1"/>
    <col min="13809" max="13809" width="4.140625" customWidth="1"/>
    <col min="13810" max="13810" width="45.28515625" customWidth="1"/>
    <col min="13811" max="13811" width="14.85546875" customWidth="1"/>
    <col min="13812" max="13812" width="12.28515625" customWidth="1"/>
    <col min="13813" max="13814" width="11.140625" customWidth="1"/>
    <col min="13815" max="13815" width="12.42578125" customWidth="1"/>
    <col min="13816" max="13816" width="11.42578125" customWidth="1"/>
    <col min="13817" max="13817" width="13.5703125" customWidth="1"/>
    <col min="14056" max="14056" width="23.140625" customWidth="1"/>
    <col min="14057" max="14057" width="42.85546875" customWidth="1"/>
    <col min="14059" max="14059" width="11.28515625" customWidth="1"/>
    <col min="14060" max="14060" width="12.85546875" customWidth="1"/>
    <col min="14061" max="14061" width="12.140625" customWidth="1"/>
    <col min="14062" max="14062" width="11.7109375" customWidth="1"/>
    <col min="14063" max="14063" width="11.42578125" customWidth="1"/>
    <col min="14064" max="14064" width="12.7109375" customWidth="1"/>
    <col min="14065" max="14065" width="4.140625" customWidth="1"/>
    <col min="14066" max="14066" width="45.28515625" customWidth="1"/>
    <col min="14067" max="14067" width="14.85546875" customWidth="1"/>
    <col min="14068" max="14068" width="12.28515625" customWidth="1"/>
    <col min="14069" max="14070" width="11.140625" customWidth="1"/>
    <col min="14071" max="14071" width="12.42578125" customWidth="1"/>
    <col min="14072" max="14072" width="11.42578125" customWidth="1"/>
    <col min="14073" max="14073" width="13.5703125" customWidth="1"/>
    <col min="14312" max="14312" width="23.140625" customWidth="1"/>
    <col min="14313" max="14313" width="42.85546875" customWidth="1"/>
    <col min="14315" max="14315" width="11.28515625" customWidth="1"/>
    <col min="14316" max="14316" width="12.85546875" customWidth="1"/>
    <col min="14317" max="14317" width="12.140625" customWidth="1"/>
    <col min="14318" max="14318" width="11.7109375" customWidth="1"/>
    <col min="14319" max="14319" width="11.42578125" customWidth="1"/>
    <col min="14320" max="14320" width="12.7109375" customWidth="1"/>
    <col min="14321" max="14321" width="4.140625" customWidth="1"/>
    <col min="14322" max="14322" width="45.28515625" customWidth="1"/>
    <col min="14323" max="14323" width="14.85546875" customWidth="1"/>
    <col min="14324" max="14324" width="12.28515625" customWidth="1"/>
    <col min="14325" max="14326" width="11.140625" customWidth="1"/>
    <col min="14327" max="14327" width="12.42578125" customWidth="1"/>
    <col min="14328" max="14328" width="11.42578125" customWidth="1"/>
    <col min="14329" max="14329" width="13.5703125" customWidth="1"/>
    <col min="14568" max="14568" width="23.140625" customWidth="1"/>
    <col min="14569" max="14569" width="42.85546875" customWidth="1"/>
    <col min="14571" max="14571" width="11.28515625" customWidth="1"/>
    <col min="14572" max="14572" width="12.85546875" customWidth="1"/>
    <col min="14573" max="14573" width="12.140625" customWidth="1"/>
    <col min="14574" max="14574" width="11.7109375" customWidth="1"/>
    <col min="14575" max="14575" width="11.42578125" customWidth="1"/>
    <col min="14576" max="14576" width="12.7109375" customWidth="1"/>
    <col min="14577" max="14577" width="4.140625" customWidth="1"/>
    <col min="14578" max="14578" width="45.28515625" customWidth="1"/>
    <col min="14579" max="14579" width="14.85546875" customWidth="1"/>
    <col min="14580" max="14580" width="12.28515625" customWidth="1"/>
    <col min="14581" max="14582" width="11.140625" customWidth="1"/>
    <col min="14583" max="14583" width="12.42578125" customWidth="1"/>
    <col min="14584" max="14584" width="11.42578125" customWidth="1"/>
    <col min="14585" max="14585" width="13.5703125" customWidth="1"/>
    <col min="14824" max="14824" width="23.140625" customWidth="1"/>
    <col min="14825" max="14825" width="42.85546875" customWidth="1"/>
    <col min="14827" max="14827" width="11.28515625" customWidth="1"/>
    <col min="14828" max="14828" width="12.85546875" customWidth="1"/>
    <col min="14829" max="14829" width="12.140625" customWidth="1"/>
    <col min="14830" max="14830" width="11.7109375" customWidth="1"/>
    <col min="14831" max="14831" width="11.42578125" customWidth="1"/>
    <col min="14832" max="14832" width="12.7109375" customWidth="1"/>
    <col min="14833" max="14833" width="4.140625" customWidth="1"/>
    <col min="14834" max="14834" width="45.28515625" customWidth="1"/>
    <col min="14835" max="14835" width="14.85546875" customWidth="1"/>
    <col min="14836" max="14836" width="12.28515625" customWidth="1"/>
    <col min="14837" max="14838" width="11.140625" customWidth="1"/>
    <col min="14839" max="14839" width="12.42578125" customWidth="1"/>
    <col min="14840" max="14840" width="11.42578125" customWidth="1"/>
    <col min="14841" max="14841" width="13.5703125" customWidth="1"/>
    <col min="15080" max="15080" width="23.140625" customWidth="1"/>
    <col min="15081" max="15081" width="42.85546875" customWidth="1"/>
    <col min="15083" max="15083" width="11.28515625" customWidth="1"/>
    <col min="15084" max="15084" width="12.85546875" customWidth="1"/>
    <col min="15085" max="15085" width="12.140625" customWidth="1"/>
    <col min="15086" max="15086" width="11.7109375" customWidth="1"/>
    <col min="15087" max="15087" width="11.42578125" customWidth="1"/>
    <col min="15088" max="15088" width="12.7109375" customWidth="1"/>
    <col min="15089" max="15089" width="4.140625" customWidth="1"/>
    <col min="15090" max="15090" width="45.28515625" customWidth="1"/>
    <col min="15091" max="15091" width="14.85546875" customWidth="1"/>
    <col min="15092" max="15092" width="12.28515625" customWidth="1"/>
    <col min="15093" max="15094" width="11.140625" customWidth="1"/>
    <col min="15095" max="15095" width="12.42578125" customWidth="1"/>
    <col min="15096" max="15096" width="11.42578125" customWidth="1"/>
    <col min="15097" max="15097" width="13.5703125" customWidth="1"/>
    <col min="15336" max="15336" width="23.140625" customWidth="1"/>
    <col min="15337" max="15337" width="42.85546875" customWidth="1"/>
    <col min="15339" max="15339" width="11.28515625" customWidth="1"/>
    <col min="15340" max="15340" width="12.85546875" customWidth="1"/>
    <col min="15341" max="15341" width="12.140625" customWidth="1"/>
    <col min="15342" max="15342" width="11.7109375" customWidth="1"/>
    <col min="15343" max="15343" width="11.42578125" customWidth="1"/>
    <col min="15344" max="15344" width="12.7109375" customWidth="1"/>
    <col min="15345" max="15345" width="4.140625" customWidth="1"/>
    <col min="15346" max="15346" width="45.28515625" customWidth="1"/>
    <col min="15347" max="15347" width="14.85546875" customWidth="1"/>
    <col min="15348" max="15348" width="12.28515625" customWidth="1"/>
    <col min="15349" max="15350" width="11.140625" customWidth="1"/>
    <col min="15351" max="15351" width="12.42578125" customWidth="1"/>
    <col min="15352" max="15352" width="11.42578125" customWidth="1"/>
    <col min="15353" max="15353" width="13.5703125" customWidth="1"/>
    <col min="15592" max="15592" width="23.140625" customWidth="1"/>
    <col min="15593" max="15593" width="42.85546875" customWidth="1"/>
    <col min="15595" max="15595" width="11.28515625" customWidth="1"/>
    <col min="15596" max="15596" width="12.85546875" customWidth="1"/>
    <col min="15597" max="15597" width="12.140625" customWidth="1"/>
    <col min="15598" max="15598" width="11.7109375" customWidth="1"/>
    <col min="15599" max="15599" width="11.42578125" customWidth="1"/>
    <col min="15600" max="15600" width="12.7109375" customWidth="1"/>
    <col min="15601" max="15601" width="4.140625" customWidth="1"/>
    <col min="15602" max="15602" width="45.28515625" customWidth="1"/>
    <col min="15603" max="15603" width="14.85546875" customWidth="1"/>
    <col min="15604" max="15604" width="12.28515625" customWidth="1"/>
    <col min="15605" max="15606" width="11.140625" customWidth="1"/>
    <col min="15607" max="15607" width="12.42578125" customWidth="1"/>
    <col min="15608" max="15608" width="11.42578125" customWidth="1"/>
    <col min="15609" max="15609" width="13.5703125" customWidth="1"/>
    <col min="15848" max="15848" width="23.140625" customWidth="1"/>
    <col min="15849" max="15849" width="42.85546875" customWidth="1"/>
    <col min="15851" max="15851" width="11.28515625" customWidth="1"/>
    <col min="15852" max="15852" width="12.85546875" customWidth="1"/>
    <col min="15853" max="15853" width="12.140625" customWidth="1"/>
    <col min="15854" max="15854" width="11.7109375" customWidth="1"/>
    <col min="15855" max="15855" width="11.42578125" customWidth="1"/>
    <col min="15856" max="15856" width="12.7109375" customWidth="1"/>
    <col min="15857" max="15857" width="4.140625" customWidth="1"/>
    <col min="15858" max="15858" width="45.28515625" customWidth="1"/>
    <col min="15859" max="15859" width="14.85546875" customWidth="1"/>
    <col min="15860" max="15860" width="12.28515625" customWidth="1"/>
    <col min="15861" max="15862" width="11.140625" customWidth="1"/>
    <col min="15863" max="15863" width="12.42578125" customWidth="1"/>
    <col min="15864" max="15864" width="11.42578125" customWidth="1"/>
    <col min="15865" max="15865" width="13.5703125" customWidth="1"/>
    <col min="16104" max="16104" width="23.140625" customWidth="1"/>
    <col min="16105" max="16105" width="42.85546875" customWidth="1"/>
    <col min="16107" max="16107" width="11.28515625" customWidth="1"/>
    <col min="16108" max="16108" width="12.85546875" customWidth="1"/>
    <col min="16109" max="16109" width="12.140625" customWidth="1"/>
    <col min="16110" max="16110" width="11.7109375" customWidth="1"/>
    <col min="16111" max="16111" width="11.42578125" customWidth="1"/>
    <col min="16112" max="16112" width="12.7109375" customWidth="1"/>
    <col min="16113" max="16113" width="4.140625" customWidth="1"/>
    <col min="16114" max="16114" width="45.28515625" customWidth="1"/>
    <col min="16115" max="16115" width="14.85546875" customWidth="1"/>
    <col min="16116" max="16116" width="12.28515625" customWidth="1"/>
    <col min="16117" max="16118" width="11.140625" customWidth="1"/>
    <col min="16119" max="16119" width="12.42578125" customWidth="1"/>
    <col min="16120" max="16120" width="11.42578125" customWidth="1"/>
    <col min="16121" max="16121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187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15907.8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15907.8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D19*15907.8</f>
        <v>49950.491999999998</v>
      </c>
      <c r="D19" s="42">
        <v>3.14</v>
      </c>
      <c r="E19" s="41">
        <f>F19*15907.8</f>
        <v>49950.491999999998</v>
      </c>
      <c r="F19" s="42">
        <v>3.14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D29*15907.8</f>
        <v>62994.887999999999</v>
      </c>
      <c r="D29" s="47">
        <v>3.96</v>
      </c>
      <c r="E29" s="41">
        <f>F29*15907.8</f>
        <v>62994.887999999999</v>
      </c>
      <c r="F29" s="68">
        <v>3.96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D44*15907.8</f>
        <v>21316.452000000001</v>
      </c>
      <c r="D44" s="47">
        <v>1.34</v>
      </c>
      <c r="E44" s="41">
        <f>F44*15907.8</f>
        <v>21316.452000000001</v>
      </c>
      <c r="F44" s="42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D48*15907.8</f>
        <v>4136.0280000000002</v>
      </c>
      <c r="D48" s="47">
        <v>0.26</v>
      </c>
      <c r="E48" s="41">
        <f>F48*15907.8</f>
        <v>4136.0280000000002</v>
      </c>
      <c r="F48" s="68">
        <v>0.26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D51*15907.8</f>
        <v>68403.539999999994</v>
      </c>
      <c r="D51" s="42">
        <v>4.3</v>
      </c>
      <c r="E51" s="41">
        <f>F51*15907.8</f>
        <v>68403.539999999994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D62*15907.8</f>
        <v>74766.66</v>
      </c>
      <c r="D62" s="47">
        <v>4.7</v>
      </c>
      <c r="E62" s="41">
        <f>F62*15907.8</f>
        <v>74766.66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123</v>
      </c>
      <c r="B89" s="49" t="s">
        <v>125</v>
      </c>
      <c r="C89" s="41">
        <f>D89*15907.8</f>
        <v>477.23399999999998</v>
      </c>
      <c r="D89" s="68">
        <v>0.03</v>
      </c>
      <c r="E89" s="41">
        <v>0</v>
      </c>
      <c r="F89" s="42">
        <v>0</v>
      </c>
      <c r="G89" s="43">
        <f>C89-E89</f>
        <v>477.23399999999998</v>
      </c>
      <c r="H89" s="47">
        <f>D89-F89</f>
        <v>0.03</v>
      </c>
      <c r="I89" s="35"/>
    </row>
    <row r="90" spans="1:9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127</v>
      </c>
      <c r="B91" s="110" t="s">
        <v>114</v>
      </c>
      <c r="C91" s="41">
        <f>D91*15907.8</f>
        <v>21793.686000000002</v>
      </c>
      <c r="D91" s="68">
        <v>1.37</v>
      </c>
      <c r="E91" s="41">
        <f>F91*15907.8</f>
        <v>21793.686000000002</v>
      </c>
      <c r="F91" s="68">
        <v>1.37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110</v>
      </c>
      <c r="B93" s="49" t="s">
        <v>117</v>
      </c>
      <c r="C93" s="41">
        <f>D93*15907.8</f>
        <v>30065.741999999998</v>
      </c>
      <c r="D93" s="68">
        <v>1.89</v>
      </c>
      <c r="E93" s="41">
        <f>F93*15907.8</f>
        <v>30065.741999999998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112</v>
      </c>
      <c r="B95" s="49" t="s">
        <v>106</v>
      </c>
      <c r="C95" s="41">
        <f>D95*15907.8</f>
        <v>9862.8359999999993</v>
      </c>
      <c r="D95" s="47">
        <v>0.62</v>
      </c>
      <c r="E95" s="41">
        <f>F95*15907.8</f>
        <v>9862.8359999999993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9" x14ac:dyDescent="0.25">
      <c r="A97" s="45" t="s">
        <v>141</v>
      </c>
      <c r="B97" s="49" t="s">
        <v>85</v>
      </c>
      <c r="C97" s="41">
        <f>D97*15907.8</f>
        <v>6999.4319999999998</v>
      </c>
      <c r="D97" s="78">
        <v>0.44</v>
      </c>
      <c r="E97" s="41">
        <f>F97*15907.8</f>
        <v>6999.4319999999998</v>
      </c>
      <c r="F97" s="68">
        <v>0.44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D99*15907.8</f>
        <v>7476.6659999999993</v>
      </c>
      <c r="D99" s="78">
        <v>0.47</v>
      </c>
      <c r="E99" s="41">
        <f>F99*15907.8</f>
        <v>7476.6659999999993</v>
      </c>
      <c r="F99" s="68">
        <v>0.47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144</v>
      </c>
      <c r="B102" s="49" t="s">
        <v>85</v>
      </c>
      <c r="C102" s="41">
        <f>D102*15907.8</f>
        <v>4136.0280000000002</v>
      </c>
      <c r="D102" s="160">
        <v>0.26</v>
      </c>
      <c r="E102" s="41">
        <f>F102*15907.8</f>
        <v>4136.0280000000002</v>
      </c>
      <c r="F102" s="47">
        <v>0.26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2" t="s">
        <v>145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158" t="s">
        <v>188</v>
      </c>
      <c r="B104" s="159" t="s">
        <v>85</v>
      </c>
      <c r="C104" s="41">
        <f>D104*15907.8</f>
        <v>4136.0280000000002</v>
      </c>
      <c r="D104" s="161">
        <v>0.26</v>
      </c>
      <c r="E104" s="41">
        <v>0</v>
      </c>
      <c r="F104" s="51">
        <v>0</v>
      </c>
      <c r="G104" s="43">
        <f>C104-E104</f>
        <v>4136.0280000000002</v>
      </c>
      <c r="H104" s="47">
        <f>D104-F104</f>
        <v>0.26</v>
      </c>
      <c r="I104" s="44"/>
    </row>
    <row r="105" spans="1:9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190</v>
      </c>
      <c r="B106" s="49"/>
      <c r="C106" s="41">
        <f>D106*15907.8</f>
        <v>36269.783999999992</v>
      </c>
      <c r="D106" s="68">
        <v>2.2799999999999998</v>
      </c>
      <c r="E106" s="41">
        <f>F106*15907.8</f>
        <v>36269.783999999992</v>
      </c>
      <c r="F106" s="68">
        <v>2.2799999999999998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147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178</v>
      </c>
      <c r="B108" s="49"/>
      <c r="C108" s="71">
        <f>C19+C29+C44+C48+C51+C62+C89+C91+C93+C95+C97+C99+C106+C102+C104</f>
        <v>402785.49599999993</v>
      </c>
      <c r="D108" s="78">
        <f>D19+D29+D44+D48+D51+D62+D89+D91+D93+D95+D97+D99+D106+D102+D104</f>
        <v>25.320000000000007</v>
      </c>
      <c r="E108" s="71">
        <f>E19+E29+E44+E48+E51+E62+E89+E91+E93+E95+E97+E99+E106+E102+E104</f>
        <v>398172.23399999988</v>
      </c>
      <c r="F108" s="78">
        <f>F19+F29+F44+F48+F51+F62+F89+F91+F93+F95+F97+F99+F106+F102+F104</f>
        <v>25.030000000000005</v>
      </c>
      <c r="G108" s="43">
        <f>C108-E108</f>
        <v>4613.2620000000461</v>
      </c>
      <c r="H108" s="47">
        <f>D108-F108</f>
        <v>0.2900000000000027</v>
      </c>
      <c r="I108" s="35"/>
    </row>
    <row r="109" spans="1:9" x14ac:dyDescent="0.25">
      <c r="A109" s="73" t="s">
        <v>179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149</v>
      </c>
      <c r="B110" s="31"/>
      <c r="C110" s="41">
        <f>C112+C115+C118+C120</f>
        <v>129171.336</v>
      </c>
      <c r="D110" s="77">
        <f>D112+D115+D118+D120</f>
        <v>8.1199999999999992</v>
      </c>
      <c r="E110" s="41">
        <f>E112+E115+E118+E120</f>
        <v>127335.25599999999</v>
      </c>
      <c r="F110" s="68">
        <f>F112+F115+F118+F120</f>
        <v>8.01</v>
      </c>
      <c r="G110" s="78">
        <f>C110-E110</f>
        <v>1836.0800000000017</v>
      </c>
      <c r="H110" s="47">
        <f>D110-F110</f>
        <v>0.10999999999999943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150</v>
      </c>
      <c r="B112" s="49" t="s">
        <v>130</v>
      </c>
      <c r="C112" s="41">
        <f>D112*15907.8</f>
        <v>18293.969999999998</v>
      </c>
      <c r="D112" s="96">
        <v>1.1499999999999999</v>
      </c>
      <c r="E112" s="41">
        <f>F112*15907.8</f>
        <v>0</v>
      </c>
      <c r="F112" s="68">
        <v>0</v>
      </c>
      <c r="G112" s="97">
        <f>C112-E112</f>
        <v>18293.969999999998</v>
      </c>
      <c r="H112" s="82">
        <f>D112-F112</f>
        <v>1.1499999999999999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151</v>
      </c>
      <c r="B115" s="110" t="s">
        <v>114</v>
      </c>
      <c r="C115" s="41">
        <f>D115*15907.8</f>
        <v>94174.175999999992</v>
      </c>
      <c r="D115" s="103">
        <v>5.92</v>
      </c>
      <c r="E115" s="41">
        <f>F115*15907.8</f>
        <v>94174.175999999992</v>
      </c>
      <c r="F115" s="68">
        <v>5.92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83" t="s">
        <v>148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152</v>
      </c>
      <c r="B118" s="49" t="s">
        <v>118</v>
      </c>
      <c r="C118" s="41">
        <f>D118*15907.8</f>
        <v>10180.992</v>
      </c>
      <c r="D118" s="96">
        <v>0.64</v>
      </c>
      <c r="E118" s="41">
        <v>24434.38</v>
      </c>
      <c r="F118" s="68">
        <v>1.54</v>
      </c>
      <c r="G118" s="97">
        <f>C118-E118</f>
        <v>-14253.388000000001</v>
      </c>
      <c r="H118" s="82">
        <f>D118-F118</f>
        <v>-0.9</v>
      </c>
      <c r="I118" s="98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113" t="s">
        <v>153</v>
      </c>
      <c r="B120" s="49" t="s">
        <v>118</v>
      </c>
      <c r="C120" s="41">
        <f>D120*15907.8</f>
        <v>6522.1979999999994</v>
      </c>
      <c r="D120" s="114">
        <v>0.41</v>
      </c>
      <c r="E120" s="41">
        <v>8726.7000000000007</v>
      </c>
      <c r="F120" s="42">
        <v>0.55000000000000004</v>
      </c>
      <c r="G120" s="115">
        <f>C120-E120</f>
        <v>-2204.5020000000013</v>
      </c>
      <c r="H120" s="82">
        <f>D120-F120</f>
        <v>-0.14000000000000007</v>
      </c>
      <c r="I120" s="98"/>
    </row>
    <row r="121" spans="1:9" x14ac:dyDescent="0.25">
      <c r="A121" s="83" t="s">
        <v>154</v>
      </c>
      <c r="B121" s="109"/>
      <c r="C121" s="99"/>
      <c r="D121" s="100"/>
      <c r="E121" s="101"/>
      <c r="F121" s="85"/>
      <c r="G121" s="102"/>
      <c r="H121" s="85"/>
      <c r="I121" s="35"/>
    </row>
    <row r="122" spans="1:9" x14ac:dyDescent="0.25">
      <c r="A122" s="83"/>
      <c r="B122" s="109"/>
      <c r="C122" s="108"/>
      <c r="D122" s="69"/>
      <c r="E122" s="50"/>
      <c r="F122" s="51"/>
      <c r="G122" s="52"/>
      <c r="H122" s="51"/>
      <c r="I122" s="35"/>
    </row>
    <row r="123" spans="1:9" x14ac:dyDescent="0.25">
      <c r="A123" s="45" t="s">
        <v>115</v>
      </c>
      <c r="B123" s="88"/>
      <c r="C123" s="87">
        <f>C108+C110</f>
        <v>531956.83199999994</v>
      </c>
      <c r="D123" s="68">
        <f>D108+D110</f>
        <v>33.440000000000005</v>
      </c>
      <c r="E123" s="87">
        <f>E108+E110</f>
        <v>525507.48999999987</v>
      </c>
      <c r="F123" s="68">
        <f>F108+F110</f>
        <v>33.040000000000006</v>
      </c>
      <c r="G123" s="78">
        <f>C123-E123</f>
        <v>6449.3420000000624</v>
      </c>
      <c r="H123" s="47">
        <f>D123-F123</f>
        <v>0.39999999999999858</v>
      </c>
      <c r="I123" s="35"/>
    </row>
    <row r="124" spans="1:9" ht="15.75" thickBot="1" x14ac:dyDescent="0.3">
      <c r="A124" s="89" t="s">
        <v>180</v>
      </c>
      <c r="B124" s="90"/>
      <c r="C124" s="89"/>
      <c r="D124" s="91"/>
      <c r="E124" s="89"/>
      <c r="F124" s="92"/>
      <c r="G124" s="93"/>
      <c r="H124" s="92"/>
      <c r="I124" s="35"/>
    </row>
    <row r="125" spans="1:9" x14ac:dyDescent="0.25">
      <c r="A125" s="4"/>
      <c r="B125" s="4"/>
      <c r="C125" s="4"/>
      <c r="D125" s="35"/>
      <c r="E125" s="4"/>
      <c r="F125" s="4"/>
      <c r="G125" s="4"/>
      <c r="H125" s="4"/>
      <c r="I125" s="35"/>
    </row>
    <row r="126" spans="1:9" ht="15.75" x14ac:dyDescent="0.25">
      <c r="A126" s="3" t="s">
        <v>184</v>
      </c>
      <c r="B126" s="3"/>
      <c r="C126" s="3"/>
      <c r="D126" s="35"/>
      <c r="E126" s="3"/>
      <c r="F126" s="3"/>
      <c r="G126" s="3"/>
      <c r="H126" s="3"/>
      <c r="I126" s="35"/>
    </row>
    <row r="127" spans="1:9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6"/>
      <c r="G133" s="157"/>
      <c r="H133" s="157"/>
      <c r="I133" s="157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6"/>
      <c r="I135" s="157"/>
    </row>
    <row r="136" spans="1:9" x14ac:dyDescent="0.25">
      <c r="I136" s="133"/>
    </row>
    <row r="137" spans="1:9" x14ac:dyDescent="0.25">
      <c r="I137" s="133"/>
    </row>
    <row r="140" spans="1:9" x14ac:dyDescent="0.25">
      <c r="G140" s="133"/>
      <c r="H140" s="133"/>
      <c r="I140" s="133"/>
    </row>
    <row r="141" spans="1:9" x14ac:dyDescent="0.25">
      <c r="G141" s="133"/>
      <c r="H141" s="133"/>
      <c r="I141" s="133"/>
    </row>
    <row r="142" spans="1:9" x14ac:dyDescent="0.25">
      <c r="I142" s="133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63"/>
  <sheetViews>
    <sheetView tabSelected="1" topLeftCell="D21" workbookViewId="0">
      <selection activeCell="J1" sqref="J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140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  <c r="J4" s="2" t="s">
        <v>192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191</v>
      </c>
      <c r="B5" s="2"/>
      <c r="C5" s="2"/>
      <c r="D5" s="2"/>
      <c r="E5" s="2"/>
      <c r="F5" s="2"/>
      <c r="G5" s="3"/>
      <c r="H5" s="3"/>
      <c r="I5" s="4"/>
      <c r="J5" s="2" t="s">
        <v>185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132</v>
      </c>
      <c r="N9" s="119" t="s">
        <v>132</v>
      </c>
      <c r="O9" s="119" t="s">
        <v>133</v>
      </c>
      <c r="P9" s="119" t="s">
        <v>134</v>
      </c>
      <c r="Q9" s="118" t="s">
        <v>135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15907.8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136</v>
      </c>
      <c r="N10" s="125" t="s">
        <v>136</v>
      </c>
      <c r="O10" s="125" t="s">
        <v>137</v>
      </c>
      <c r="P10" s="125" t="s">
        <v>136</v>
      </c>
      <c r="Q10" s="125" t="s">
        <v>136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138</v>
      </c>
      <c r="N11" s="126" t="s">
        <v>199</v>
      </c>
      <c r="O11" s="126" t="s">
        <v>136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15907.8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193</v>
      </c>
      <c r="L13" s="131">
        <v>-1899983.7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194</v>
      </c>
      <c r="L15" s="139">
        <f>L16+L17+L18</f>
        <v>2198561.5099999998</v>
      </c>
      <c r="M15" s="139">
        <f t="shared" ref="M15:W15" si="0">M16+M17+M18</f>
        <v>6898.27</v>
      </c>
      <c r="N15" s="139">
        <f t="shared" ref="N15" si="1">N16+N17+N18</f>
        <v>0</v>
      </c>
      <c r="O15" s="139">
        <f t="shared" si="0"/>
        <v>7727.7999999999993</v>
      </c>
      <c r="P15" s="139">
        <f t="shared" si="0"/>
        <v>7320.84</v>
      </c>
      <c r="Q15" s="139">
        <f t="shared" si="0"/>
        <v>247259.13</v>
      </c>
      <c r="R15" s="139">
        <f>R16+R17+R18</f>
        <v>474212.35</v>
      </c>
      <c r="S15" s="139">
        <f t="shared" si="0"/>
        <v>2051.4899999999998</v>
      </c>
      <c r="T15" s="139">
        <f t="shared" si="0"/>
        <v>1108.74</v>
      </c>
      <c r="U15" s="139">
        <f t="shared" si="0"/>
        <v>1089.08</v>
      </c>
      <c r="V15" s="139">
        <f t="shared" si="0"/>
        <v>114722.23999999999</v>
      </c>
      <c r="W15" s="140">
        <f t="shared" si="0"/>
        <v>355240.8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1623629.9</v>
      </c>
      <c r="M16" s="139">
        <v>5095.76</v>
      </c>
      <c r="N16" s="139">
        <v>0</v>
      </c>
      <c r="O16" s="139">
        <v>6489.73</v>
      </c>
      <c r="P16" s="139">
        <v>5458.42</v>
      </c>
      <c r="Q16" s="139">
        <v>194115.54</v>
      </c>
      <c r="R16" s="139">
        <f>S16+T16+U16+V16+W16</f>
        <v>267633.86</v>
      </c>
      <c r="S16" s="139">
        <v>2051.4899999999998</v>
      </c>
      <c r="T16" s="139">
        <v>1108.74</v>
      </c>
      <c r="U16" s="139">
        <v>1089.08</v>
      </c>
      <c r="V16" s="139">
        <v>92621.65</v>
      </c>
      <c r="W16" s="140">
        <v>170762.9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574931.61</v>
      </c>
      <c r="M17" s="139">
        <v>1802.51</v>
      </c>
      <c r="N17" s="139">
        <v>0</v>
      </c>
      <c r="O17" s="139">
        <v>1238.07</v>
      </c>
      <c r="P17" s="139">
        <v>1862.42</v>
      </c>
      <c r="Q17" s="139">
        <v>53143.59</v>
      </c>
      <c r="R17" s="139">
        <f>S17+T17+U17+V17+W17</f>
        <v>206578.49</v>
      </c>
      <c r="S17" s="139">
        <v>0</v>
      </c>
      <c r="T17" s="139">
        <v>0</v>
      </c>
      <c r="U17" s="139">
        <v>0</v>
      </c>
      <c r="V17" s="139">
        <v>22100.59</v>
      </c>
      <c r="W17" s="140">
        <v>184477.9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D19*15907.8*4</f>
        <v>199801.96799999999</v>
      </c>
      <c r="D19" s="42">
        <v>3.14</v>
      </c>
      <c r="E19" s="41">
        <f>F19*15907.8*4</f>
        <v>199801.96799999999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195</v>
      </c>
      <c r="L20" s="139">
        <f>L21+L22+L23</f>
        <v>6548286.79</v>
      </c>
      <c r="M20" s="139">
        <f t="shared" ref="M20:W20" si="2">M21+M22+M23</f>
        <v>19483.399999999998</v>
      </c>
      <c r="N20" s="139">
        <f t="shared" ref="N20" si="3">N21+N22+N23</f>
        <v>90775.03</v>
      </c>
      <c r="O20" s="139">
        <f t="shared" si="2"/>
        <v>31239.51</v>
      </c>
      <c r="P20" s="139">
        <f t="shared" si="2"/>
        <v>21438.92</v>
      </c>
      <c r="Q20" s="139">
        <f t="shared" si="2"/>
        <v>737211.31</v>
      </c>
      <c r="R20" s="139">
        <f t="shared" si="2"/>
        <v>853645.83000000007</v>
      </c>
      <c r="S20" s="139">
        <f t="shared" si="2"/>
        <v>392.89</v>
      </c>
      <c r="T20" s="139">
        <f t="shared" si="2"/>
        <v>146.83000000000001</v>
      </c>
      <c r="U20" s="139">
        <f t="shared" si="2"/>
        <v>409.61</v>
      </c>
      <c r="V20" s="139">
        <f t="shared" si="2"/>
        <v>1006608.8</v>
      </c>
      <c r="W20" s="140">
        <f t="shared" si="2"/>
        <v>-153912.29999999999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7">
        <f>6332172.82+58352.08</f>
        <v>6390524.9000000004</v>
      </c>
      <c r="M21" s="137">
        <v>19019.099999999999</v>
      </c>
      <c r="N21" s="137">
        <v>90309.73</v>
      </c>
      <c r="O21" s="139">
        <v>30496.62</v>
      </c>
      <c r="P21" s="137">
        <v>20928.189999999999</v>
      </c>
      <c r="Q21" s="137">
        <v>719706.89</v>
      </c>
      <c r="R21" s="139">
        <f>S21+T21+U21+V21+W21</f>
        <v>853645.83000000007</v>
      </c>
      <c r="S21" s="139">
        <f>505.99-113.1</f>
        <v>392.89</v>
      </c>
      <c r="T21" s="139">
        <v>146.83000000000001</v>
      </c>
      <c r="U21" s="139">
        <v>409.61</v>
      </c>
      <c r="V21" s="139">
        <v>1006608.8</v>
      </c>
      <c r="W21" s="140">
        <f>-95560.22-58352.08</f>
        <v>-153912.29999999999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7">
        <f>157761.89</f>
        <v>157761.89000000001</v>
      </c>
      <c r="M22" s="137">
        <v>464.3</v>
      </c>
      <c r="N22" s="137">
        <v>465.3</v>
      </c>
      <c r="O22" s="139">
        <v>742.89</v>
      </c>
      <c r="P22" s="137">
        <v>510.73</v>
      </c>
      <c r="Q22" s="137">
        <v>17504.419999999998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63">
        <v>0</v>
      </c>
    </row>
    <row r="23" spans="1:23" ht="16.5" customHeight="1" x14ac:dyDescent="0.25">
      <c r="A23" s="24" t="s">
        <v>49</v>
      </c>
      <c r="B23" s="31" t="s">
        <v>175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50"/>
      <c r="N23" s="150"/>
      <c r="O23" s="150"/>
      <c r="P23" s="150"/>
      <c r="Q23" s="150"/>
      <c r="R23" s="139"/>
      <c r="S23" s="139"/>
      <c r="T23" s="139"/>
      <c r="U23" s="139"/>
      <c r="V23" s="150"/>
      <c r="W23" s="140"/>
    </row>
    <row r="24" spans="1:23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196</v>
      </c>
      <c r="L24" s="139">
        <f>L25+L26+L27</f>
        <v>6050313.8099999996</v>
      </c>
      <c r="M24" s="139">
        <f t="shared" ref="M24:W24" si="4">M25+M26+M27</f>
        <v>18739.57</v>
      </c>
      <c r="N24" s="139">
        <f t="shared" ref="N24" si="5">N25+N26+N27</f>
        <v>71192.02</v>
      </c>
      <c r="O24" s="139">
        <f t="shared" si="4"/>
        <v>28940.38</v>
      </c>
      <c r="P24" s="139">
        <f t="shared" si="4"/>
        <v>20868.84</v>
      </c>
      <c r="Q24" s="139">
        <f t="shared" si="4"/>
        <v>697501.82</v>
      </c>
      <c r="R24" s="139">
        <f t="shared" si="4"/>
        <v>1007355.7899999999</v>
      </c>
      <c r="S24" s="139">
        <f t="shared" si="4"/>
        <v>3655.3599999999997</v>
      </c>
      <c r="T24" s="139">
        <f t="shared" si="4"/>
        <v>862.14</v>
      </c>
      <c r="U24" s="139">
        <f t="shared" si="4"/>
        <v>1199.3499999999999</v>
      </c>
      <c r="V24" s="139">
        <f t="shared" si="4"/>
        <v>939320.59</v>
      </c>
      <c r="W24" s="140">
        <f t="shared" si="4"/>
        <v>62318.35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7">
        <v>6050313.8099999996</v>
      </c>
      <c r="M25" s="139">
        <v>18739.57</v>
      </c>
      <c r="N25" s="139">
        <v>71192.02</v>
      </c>
      <c r="O25" s="139">
        <v>28940.38</v>
      </c>
      <c r="P25" s="139">
        <v>20868.84</v>
      </c>
      <c r="Q25" s="139">
        <v>697501.82</v>
      </c>
      <c r="R25" s="139">
        <f>S25+T25+U25+V25+W25</f>
        <v>1007355.7899999999</v>
      </c>
      <c r="S25" s="139">
        <f>1377.78+2277.58</f>
        <v>3655.3599999999997</v>
      </c>
      <c r="T25" s="139">
        <v>862.14</v>
      </c>
      <c r="U25" s="139">
        <v>1199.3499999999999</v>
      </c>
      <c r="V25" s="139">
        <v>939320.59</v>
      </c>
      <c r="W25" s="140">
        <v>62318.35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f t="shared" ref="R26" si="6">S26+T26+U26+V26+W26</f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51"/>
      <c r="N27" s="151"/>
      <c r="O27" s="151"/>
      <c r="P27" s="151"/>
      <c r="Q27" s="151"/>
      <c r="R27" s="139"/>
      <c r="S27" s="150"/>
      <c r="T27" s="139"/>
      <c r="U27" s="139"/>
      <c r="V27" s="150"/>
      <c r="W27" s="154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197</v>
      </c>
      <c r="L28" s="139">
        <f>L29+L30+L31</f>
        <v>2696534.4900000012</v>
      </c>
      <c r="M28" s="139">
        <f t="shared" ref="M28:W28" si="7">M29+M30+M31</f>
        <v>7642.1</v>
      </c>
      <c r="N28" s="139">
        <f t="shared" ref="N28" si="8">N29+N30+N31</f>
        <v>19583.009999999991</v>
      </c>
      <c r="O28" s="139">
        <f t="shared" si="7"/>
        <v>10026.929999999997</v>
      </c>
      <c r="P28" s="139">
        <f t="shared" si="7"/>
        <v>7890.92</v>
      </c>
      <c r="Q28" s="139">
        <f t="shared" si="7"/>
        <v>286968.62000000011</v>
      </c>
      <c r="R28" s="139">
        <f t="shared" si="7"/>
        <v>320502.39</v>
      </c>
      <c r="S28" s="139">
        <f t="shared" si="7"/>
        <v>-1210.98</v>
      </c>
      <c r="T28" s="139">
        <f t="shared" si="7"/>
        <v>393.42999999999995</v>
      </c>
      <c r="U28" s="139">
        <f t="shared" si="7"/>
        <v>299.34000000000015</v>
      </c>
      <c r="V28" s="139">
        <f t="shared" si="7"/>
        <v>182010.44999999998</v>
      </c>
      <c r="W28" s="140">
        <f t="shared" si="7"/>
        <v>139010.15</v>
      </c>
    </row>
    <row r="29" spans="1:23" ht="15.75" x14ac:dyDescent="0.25">
      <c r="A29" s="45" t="s">
        <v>57</v>
      </c>
      <c r="B29" s="46" t="s">
        <v>39</v>
      </c>
      <c r="C29" s="41">
        <f>D29*15907.8*4</f>
        <v>251979.552</v>
      </c>
      <c r="D29" s="47">
        <v>3.96</v>
      </c>
      <c r="E29" s="41">
        <f>F29*15907.8*4</f>
        <v>251979.552</v>
      </c>
      <c r="F29" s="68">
        <v>3.96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 t="shared" ref="L29:W30" si="9">L16+L21-L25</f>
        <v>1963840.9900000012</v>
      </c>
      <c r="M29" s="139">
        <f t="shared" si="9"/>
        <v>5375.2900000000009</v>
      </c>
      <c r="N29" s="139">
        <f t="shared" ref="N29" si="10">N16+N21-N25</f>
        <v>19117.709999999992</v>
      </c>
      <c r="O29" s="139">
        <f t="shared" si="9"/>
        <v>8045.9699999999975</v>
      </c>
      <c r="P29" s="139">
        <f t="shared" si="9"/>
        <v>5517.77</v>
      </c>
      <c r="Q29" s="139">
        <f t="shared" si="9"/>
        <v>216320.6100000001</v>
      </c>
      <c r="R29" s="139">
        <f t="shared" si="9"/>
        <v>113923.90000000002</v>
      </c>
      <c r="S29" s="139">
        <f t="shared" si="9"/>
        <v>-1210.98</v>
      </c>
      <c r="T29" s="139">
        <f t="shared" si="9"/>
        <v>393.42999999999995</v>
      </c>
      <c r="U29" s="139">
        <f t="shared" si="9"/>
        <v>299.34000000000015</v>
      </c>
      <c r="V29" s="139">
        <f t="shared" si="9"/>
        <v>159909.85999999999</v>
      </c>
      <c r="W29" s="140">
        <f>W16+W21-W25</f>
        <v>-45467.749999999993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 t="shared" si="9"/>
        <v>732693.5</v>
      </c>
      <c r="M30" s="139">
        <f t="shared" si="9"/>
        <v>2266.81</v>
      </c>
      <c r="N30" s="139">
        <f t="shared" ref="N30" si="11">N17+N22-N26</f>
        <v>465.3</v>
      </c>
      <c r="O30" s="139">
        <f t="shared" si="9"/>
        <v>1980.96</v>
      </c>
      <c r="P30" s="139">
        <f t="shared" si="9"/>
        <v>2373.15</v>
      </c>
      <c r="Q30" s="139">
        <f t="shared" si="9"/>
        <v>70648.009999999995</v>
      </c>
      <c r="R30" s="139">
        <f t="shared" si="9"/>
        <v>206578.49</v>
      </c>
      <c r="S30" s="139">
        <f t="shared" si="9"/>
        <v>0</v>
      </c>
      <c r="T30" s="139">
        <f t="shared" si="9"/>
        <v>0</v>
      </c>
      <c r="U30" s="139">
        <f t="shared" si="9"/>
        <v>0</v>
      </c>
      <c r="V30" s="139">
        <f t="shared" si="9"/>
        <v>22100.59</v>
      </c>
      <c r="W30" s="140">
        <f t="shared" si="9"/>
        <v>184477.9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'2018 янв-июль'!E121+'2018 авг'!E123+'2018 сент-дек'!E123</f>
        <v>6621715.5199999996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-73428.729999999516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9"/>
      <c r="S36" s="139"/>
      <c r="T36" s="139"/>
      <c r="U36" s="139"/>
      <c r="V36" s="139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-571401.71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7"/>
      <c r="W37" s="138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8"/>
    </row>
    <row r="39" spans="1:23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7"/>
      <c r="S39" s="137"/>
      <c r="T39" s="137"/>
      <c r="U39" s="137"/>
      <c r="V39" s="137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139</v>
      </c>
      <c r="K40" s="130" t="s">
        <v>198</v>
      </c>
      <c r="L40" s="136">
        <f>L13+L37</f>
        <v>-2471385.41</v>
      </c>
      <c r="M40" s="136"/>
      <c r="N40" s="136"/>
      <c r="O40" s="136"/>
      <c r="P40" s="136"/>
      <c r="Q40" s="136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0" t="s">
        <v>3</v>
      </c>
      <c r="L41" s="139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182</v>
      </c>
      <c r="L42" s="137"/>
      <c r="M42" s="137"/>
      <c r="N42" s="137"/>
      <c r="O42" s="137"/>
      <c r="P42" s="137"/>
      <c r="Q42" s="137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183</v>
      </c>
      <c r="L43" s="139">
        <f>7200+28800</f>
        <v>36000</v>
      </c>
      <c r="M43" s="148"/>
      <c r="N43" s="148"/>
      <c r="O43" s="148"/>
      <c r="P43" s="148"/>
      <c r="Q43" s="148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D44*15907.8*4</f>
        <v>85265.808000000005</v>
      </c>
      <c r="D44" s="47">
        <v>1.34</v>
      </c>
      <c r="E44" s="41">
        <f>F44*15907.8*4</f>
        <v>85265.808000000005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/>
      <c r="L45" s="136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/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76</v>
      </c>
      <c r="L47" s="137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6.5" thickBot="1" x14ac:dyDescent="0.3">
      <c r="A48" s="45" t="s">
        <v>84</v>
      </c>
      <c r="B48" s="49" t="s">
        <v>85</v>
      </c>
      <c r="C48" s="41">
        <f>D48*15907.8*4</f>
        <v>16544.112000000001</v>
      </c>
      <c r="D48" s="47">
        <v>0.26</v>
      </c>
      <c r="E48" s="41">
        <f>F48*15907.8*4</f>
        <v>16544.112000000001</v>
      </c>
      <c r="F48" s="68">
        <v>0.26</v>
      </c>
      <c r="G48" s="43">
        <f>C48-E48</f>
        <v>0</v>
      </c>
      <c r="H48" s="47">
        <f>D48-F48</f>
        <v>0</v>
      </c>
      <c r="I48" s="35"/>
      <c r="J48" s="142"/>
      <c r="K48" s="143" t="s">
        <v>181</v>
      </c>
      <c r="L48" s="143"/>
      <c r="M48" s="143"/>
      <c r="N48" s="143"/>
      <c r="O48" s="143"/>
      <c r="P48" s="143"/>
      <c r="Q48" s="143"/>
      <c r="R48" s="144"/>
      <c r="S48" s="144"/>
      <c r="T48" s="144"/>
      <c r="U48" s="144"/>
      <c r="V48" s="144"/>
      <c r="W48" s="145"/>
    </row>
    <row r="49" spans="1:23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146"/>
      <c r="W49" s="3"/>
    </row>
    <row r="50" spans="1:23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146"/>
      <c r="S50" s="146"/>
      <c r="T50" s="146"/>
      <c r="U50" s="146"/>
      <c r="V50" s="3"/>
      <c r="W50" s="3"/>
    </row>
    <row r="51" spans="1:23" ht="15.75" x14ac:dyDescent="0.25">
      <c r="A51" s="40" t="s">
        <v>88</v>
      </c>
      <c r="B51" s="31" t="s">
        <v>89</v>
      </c>
      <c r="C51" s="41">
        <f>D51*15907.8*4</f>
        <v>273614.15999999997</v>
      </c>
      <c r="D51" s="42">
        <v>4.3</v>
      </c>
      <c r="E51" s="41">
        <f>F51*15907.8*4</f>
        <v>273614.15999999997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184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146"/>
      <c r="W53" s="146"/>
    </row>
    <row r="54" spans="1:23" ht="15.75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  <c r="K54" s="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</row>
    <row r="55" spans="1:23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M55" s="133"/>
      <c r="N55" s="133"/>
      <c r="O55" s="133"/>
      <c r="P55" s="133"/>
      <c r="Q55" s="133"/>
      <c r="R55" s="146"/>
      <c r="S55" s="146"/>
      <c r="T55" s="146"/>
      <c r="U55" s="146"/>
    </row>
    <row r="56" spans="1:23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100</v>
      </c>
      <c r="B62" s="49" t="s">
        <v>101</v>
      </c>
      <c r="C62" s="41">
        <f>D62*15907.8*4</f>
        <v>299066.64</v>
      </c>
      <c r="D62" s="47">
        <v>4.7</v>
      </c>
      <c r="E62" s="41">
        <f>F62*15907.8*4</f>
        <v>299066.64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155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156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157</v>
      </c>
      <c r="B68" s="31" t="s">
        <v>158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159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160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161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162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163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164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165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166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167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176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102</v>
      </c>
      <c r="B81" s="31" t="s">
        <v>168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169</v>
      </c>
      <c r="B82" s="31" t="s">
        <v>170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171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172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173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174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177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123</v>
      </c>
      <c r="B89" s="49" t="s">
        <v>125</v>
      </c>
      <c r="C89" s="41">
        <f>D89*15907.8*4</f>
        <v>1908.9359999999999</v>
      </c>
      <c r="D89" s="68">
        <v>0.03</v>
      </c>
      <c r="E89" s="41">
        <v>2599.7399999999998</v>
      </c>
      <c r="F89" s="42">
        <v>0.04</v>
      </c>
      <c r="G89" s="43">
        <f>C89-E89</f>
        <v>-690.80399999999986</v>
      </c>
      <c r="H89" s="47">
        <f>D89-F89</f>
        <v>-1.0000000000000002E-2</v>
      </c>
      <c r="I89" s="35"/>
    </row>
    <row r="90" spans="1:11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127</v>
      </c>
      <c r="B91" s="110" t="s">
        <v>114</v>
      </c>
      <c r="C91" s="41">
        <f>D91*15907.8*4</f>
        <v>87174.744000000006</v>
      </c>
      <c r="D91" s="68">
        <v>1.37</v>
      </c>
      <c r="E91" s="41">
        <f>F91*15907.8*4</f>
        <v>87174.744000000006</v>
      </c>
      <c r="F91" s="68">
        <v>1.37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110</v>
      </c>
      <c r="B93" s="49" t="s">
        <v>117</v>
      </c>
      <c r="C93" s="41">
        <f>D93*15907.8*4</f>
        <v>120262.96799999999</v>
      </c>
      <c r="D93" s="68">
        <v>1.89</v>
      </c>
      <c r="E93" s="41">
        <f>F93*15907.8*4</f>
        <v>120262.96799999999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112</v>
      </c>
      <c r="B95" s="49" t="s">
        <v>106</v>
      </c>
      <c r="C95" s="41">
        <f>D95*15907.8*4</f>
        <v>39451.343999999997</v>
      </c>
      <c r="D95" s="47">
        <v>0.62</v>
      </c>
      <c r="E95" s="41">
        <f>F95*15907.8*4</f>
        <v>39451.343999999997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141</v>
      </c>
      <c r="B97" s="49" t="s">
        <v>85</v>
      </c>
      <c r="C97" s="41">
        <f>D97*15907.8*4</f>
        <v>27997.727999999999</v>
      </c>
      <c r="D97" s="78">
        <v>0.44</v>
      </c>
      <c r="E97" s="41">
        <f>F97*15907.8*4</f>
        <v>27997.727999999999</v>
      </c>
      <c r="F97" s="68">
        <v>0.44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D99*15907.8*4</f>
        <v>29906.663999999997</v>
      </c>
      <c r="D99" s="78">
        <v>0.47</v>
      </c>
      <c r="E99" s="41">
        <f>F99*15907.8*4</f>
        <v>29906.663999999997</v>
      </c>
      <c r="F99" s="68">
        <v>0.47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142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143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144</v>
      </c>
      <c r="B102" s="49" t="s">
        <v>85</v>
      </c>
      <c r="C102" s="41">
        <f>D102*15907.8*4</f>
        <v>16544.112000000001</v>
      </c>
      <c r="D102" s="160">
        <v>0.26</v>
      </c>
      <c r="E102" s="41">
        <f>F102*15907.8*4</f>
        <v>16544.112000000001</v>
      </c>
      <c r="F102" s="47">
        <v>0.26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2" t="s">
        <v>145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158" t="s">
        <v>188</v>
      </c>
      <c r="B104" s="159" t="s">
        <v>85</v>
      </c>
      <c r="C104" s="41">
        <f>D104*15907.8*4</f>
        <v>16544.112000000001</v>
      </c>
      <c r="D104" s="161">
        <v>0.26</v>
      </c>
      <c r="E104" s="41">
        <f>F104*15907.8*4</f>
        <v>0</v>
      </c>
      <c r="F104" s="51">
        <v>0</v>
      </c>
      <c r="G104" s="43">
        <f>C104-E104</f>
        <v>16544.112000000001</v>
      </c>
      <c r="H104" s="47">
        <f>D104-F104</f>
        <v>0.26</v>
      </c>
      <c r="I104" s="44"/>
    </row>
    <row r="105" spans="1:9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190</v>
      </c>
      <c r="B106" s="49"/>
      <c r="C106" s="41">
        <f>D106*15907.8*4</f>
        <v>145079.13599999997</v>
      </c>
      <c r="D106" s="68">
        <v>2.2799999999999998</v>
      </c>
      <c r="E106" s="41">
        <f>F106*15907.8*4</f>
        <v>145079.13599999997</v>
      </c>
      <c r="F106" s="68">
        <v>2.2799999999999998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147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178</v>
      </c>
      <c r="B108" s="49"/>
      <c r="C108" s="71">
        <f>C19+C29+C44+C48+C51+C62+C89+C91+C93+C95+C97+C99+C106+C102+C104</f>
        <v>1611141.9839999997</v>
      </c>
      <c r="D108" s="78">
        <f>D19+D29+D44+D48+D51+D62+D89+D91+D93+D95+D97+D99+D106+D102+D104</f>
        <v>25.320000000000007</v>
      </c>
      <c r="E108" s="71">
        <f>E19+E29+E44+E48+E51+E62+E89+E91+E93+E95+E97+E99+E106+E102+E104</f>
        <v>1595288.6759999997</v>
      </c>
      <c r="F108" s="78">
        <f>F19+F29+F44+F48+F51+F62+F89+F91+F93+F95+F97+F99+F106+F102+F104</f>
        <v>25.070000000000004</v>
      </c>
      <c r="G108" s="43">
        <f>C108-E108</f>
        <v>15853.307999999961</v>
      </c>
      <c r="H108" s="47">
        <f>D108-F108</f>
        <v>0.25000000000000355</v>
      </c>
      <c r="I108" s="35"/>
    </row>
    <row r="109" spans="1:9" x14ac:dyDescent="0.25">
      <c r="A109" s="73" t="s">
        <v>179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149</v>
      </c>
      <c r="B110" s="31"/>
      <c r="C110" s="41">
        <f>C112+C115+C118+C120</f>
        <v>731122.4879999999</v>
      </c>
      <c r="D110" s="77">
        <f>D112+D115+D118+D120</f>
        <v>11.49</v>
      </c>
      <c r="E110" s="41">
        <f>E112+E115+E118+E120</f>
        <v>762957.32799999998</v>
      </c>
      <c r="F110" s="68">
        <f>F112+F115+F118+F120</f>
        <v>11.98</v>
      </c>
      <c r="G110" s="78">
        <f>C110-E110</f>
        <v>-31834.840000000084</v>
      </c>
      <c r="H110" s="47">
        <f>D110-F110</f>
        <v>-0.49000000000000021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150</v>
      </c>
      <c r="B112" s="49" t="s">
        <v>130</v>
      </c>
      <c r="C112" s="41">
        <f>D112*15907.8*4</f>
        <v>73175.87999999999</v>
      </c>
      <c r="D112" s="96">
        <v>1.1499999999999999</v>
      </c>
      <c r="E112" s="41">
        <v>130694.42</v>
      </c>
      <c r="F112" s="68">
        <v>2.0499999999999998</v>
      </c>
      <c r="G112" s="97">
        <f>C112-E112</f>
        <v>-57518.540000000008</v>
      </c>
      <c r="H112" s="82">
        <f>D112-F112</f>
        <v>-0.89999999999999991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151</v>
      </c>
      <c r="B115" s="110" t="s">
        <v>114</v>
      </c>
      <c r="C115" s="41">
        <f>D115*15907.8*4</f>
        <v>591133.84799999988</v>
      </c>
      <c r="D115" s="103">
        <v>9.2899999999999991</v>
      </c>
      <c r="E115" s="41">
        <f>F115*15907.8*4</f>
        <v>591133.84799999988</v>
      </c>
      <c r="F115" s="68">
        <v>9.2899999999999991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83" t="s">
        <v>148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152</v>
      </c>
      <c r="B118" s="49" t="s">
        <v>118</v>
      </c>
      <c r="C118" s="41">
        <f>D118*15907.8*4</f>
        <v>40723.968000000001</v>
      </c>
      <c r="D118" s="96">
        <v>0.64</v>
      </c>
      <c r="E118" s="41">
        <v>24434.38</v>
      </c>
      <c r="F118" s="68">
        <v>0.38</v>
      </c>
      <c r="G118" s="97">
        <f>C118-E118</f>
        <v>16289.588</v>
      </c>
      <c r="H118" s="82">
        <f>D118-F118</f>
        <v>0.26</v>
      </c>
      <c r="I118" s="98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113" t="s">
        <v>153</v>
      </c>
      <c r="B120" s="49" t="s">
        <v>118</v>
      </c>
      <c r="C120" s="41">
        <f>D120*15907.8*4</f>
        <v>26088.791999999998</v>
      </c>
      <c r="D120" s="114">
        <v>0.41</v>
      </c>
      <c r="E120" s="41">
        <v>16694.68</v>
      </c>
      <c r="F120" s="42">
        <v>0.26</v>
      </c>
      <c r="G120" s="115">
        <f>C120-E120</f>
        <v>9394.1119999999974</v>
      </c>
      <c r="H120" s="82">
        <f>D120-F120</f>
        <v>0.14999999999999997</v>
      </c>
      <c r="I120" s="98"/>
    </row>
    <row r="121" spans="1:9" x14ac:dyDescent="0.25">
      <c r="A121" s="83" t="s">
        <v>154</v>
      </c>
      <c r="B121" s="109"/>
      <c r="C121" s="99"/>
      <c r="D121" s="100"/>
      <c r="E121" s="101"/>
      <c r="F121" s="85"/>
      <c r="G121" s="102"/>
      <c r="H121" s="85"/>
      <c r="I121" s="35"/>
    </row>
    <row r="122" spans="1:9" x14ac:dyDescent="0.25">
      <c r="A122" s="83"/>
      <c r="B122" s="109"/>
      <c r="C122" s="108"/>
      <c r="D122" s="69"/>
      <c r="E122" s="50"/>
      <c r="F122" s="51"/>
      <c r="G122" s="52"/>
      <c r="H122" s="51"/>
      <c r="I122" s="35"/>
    </row>
    <row r="123" spans="1:9" x14ac:dyDescent="0.25">
      <c r="A123" s="45" t="s">
        <v>115</v>
      </c>
      <c r="B123" s="88"/>
      <c r="C123" s="87">
        <f>C108+C110</f>
        <v>2342264.4719999996</v>
      </c>
      <c r="D123" s="68">
        <f>D108+D110</f>
        <v>36.810000000000009</v>
      </c>
      <c r="E123" s="87">
        <f>E108+E110</f>
        <v>2358246.0039999997</v>
      </c>
      <c r="F123" s="68">
        <f>F108+F110</f>
        <v>37.050000000000004</v>
      </c>
      <c r="G123" s="78">
        <f>C123-E123</f>
        <v>-15981.532000000123</v>
      </c>
      <c r="H123" s="47">
        <f>D123-F123</f>
        <v>-0.23999999999999488</v>
      </c>
      <c r="I123" s="35"/>
    </row>
    <row r="124" spans="1:9" ht="15.75" thickBot="1" x14ac:dyDescent="0.3">
      <c r="A124" s="89" t="s">
        <v>180</v>
      </c>
      <c r="B124" s="90"/>
      <c r="C124" s="89"/>
      <c r="D124" s="91"/>
      <c r="E124" s="89"/>
      <c r="F124" s="92"/>
      <c r="G124" s="93"/>
      <c r="H124" s="92"/>
      <c r="I124" s="35"/>
    </row>
    <row r="125" spans="1:9" x14ac:dyDescent="0.25">
      <c r="A125" s="4"/>
      <c r="B125" s="4"/>
      <c r="C125" s="4"/>
      <c r="D125" s="35"/>
      <c r="E125" s="4"/>
      <c r="F125" s="4"/>
      <c r="G125" s="4"/>
      <c r="H125" s="4"/>
      <c r="I125" s="35"/>
    </row>
    <row r="126" spans="1:9" ht="15.75" x14ac:dyDescent="0.25">
      <c r="A126" s="3" t="s">
        <v>184</v>
      </c>
      <c r="B126" s="3"/>
      <c r="C126" s="3"/>
      <c r="D126" s="35"/>
      <c r="E126" s="3"/>
      <c r="F126" s="3"/>
      <c r="G126" s="3"/>
      <c r="H126" s="3"/>
      <c r="I126" s="35"/>
    </row>
    <row r="127" spans="1:9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6"/>
      <c r="G133" s="157"/>
      <c r="H133" s="157"/>
      <c r="I133" s="157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6"/>
      <c r="I135" s="157"/>
    </row>
    <row r="136" spans="1:9" x14ac:dyDescent="0.25">
      <c r="I136" s="133"/>
    </row>
    <row r="137" spans="1:9" x14ac:dyDescent="0.25">
      <c r="I137" s="133"/>
    </row>
    <row r="138" spans="1:9" x14ac:dyDescent="0.25">
      <c r="G138" s="155"/>
    </row>
    <row r="139" spans="1:9" x14ac:dyDescent="0.25">
      <c r="G139" s="133"/>
      <c r="I139" s="155"/>
    </row>
    <row r="140" spans="1:9" x14ac:dyDescent="0.25">
      <c r="F140" s="156"/>
      <c r="G140" s="133"/>
      <c r="H140" s="133"/>
      <c r="I140" s="133"/>
    </row>
    <row r="141" spans="1:9" x14ac:dyDescent="0.25">
      <c r="F141" s="156"/>
      <c r="G141" s="133"/>
      <c r="H141" s="133"/>
      <c r="I141" s="133"/>
    </row>
    <row r="142" spans="1:9" x14ac:dyDescent="0.25">
      <c r="G142" s="155"/>
      <c r="I142" s="133"/>
    </row>
    <row r="143" spans="1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янв-июль</vt:lpstr>
      <vt:lpstr>2018 авг</vt:lpstr>
      <vt:lpstr>2018 сент-дек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2023-08-03T02:32:56Z</dcterms:modified>
</cp:coreProperties>
</file>