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2024 Янв.-Июль" sheetId="27" r:id="rId1"/>
    <sheet name="Авг.-Декаб. 2024 (отч)" sheetId="3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30" l="1"/>
  <c r="M29" i="30" l="1"/>
  <c r="M32" i="30" s="1"/>
  <c r="M25" i="30"/>
  <c r="L22" i="30"/>
  <c r="M22" i="30"/>
  <c r="L34" i="30"/>
  <c r="L40" i="30" s="1"/>
  <c r="X22" i="30"/>
  <c r="W22" i="30"/>
  <c r="V22" i="30"/>
  <c r="U22" i="30"/>
  <c r="T22" i="30"/>
  <c r="R22" i="30"/>
  <c r="Q22" i="30"/>
  <c r="P22" i="30"/>
  <c r="O22" i="30"/>
  <c r="N22" i="30"/>
  <c r="S20" i="30"/>
  <c r="S18" i="30"/>
  <c r="S16" i="30"/>
  <c r="H123" i="30"/>
  <c r="C123" i="30"/>
  <c r="G123" i="30" s="1"/>
  <c r="H121" i="30"/>
  <c r="E121" i="30"/>
  <c r="C121" i="30"/>
  <c r="H119" i="30"/>
  <c r="E119" i="30"/>
  <c r="C119" i="30"/>
  <c r="G119" i="30" s="1"/>
  <c r="H117" i="30"/>
  <c r="E117" i="30"/>
  <c r="E112" i="30" s="1"/>
  <c r="C117" i="30"/>
  <c r="H114" i="30"/>
  <c r="C114" i="30"/>
  <c r="G114" i="30" s="1"/>
  <c r="F112" i="30"/>
  <c r="D112" i="30"/>
  <c r="F110" i="30"/>
  <c r="F126" i="30" s="1"/>
  <c r="D110" i="30"/>
  <c r="H108" i="30"/>
  <c r="E108" i="30"/>
  <c r="C108" i="30"/>
  <c r="G108" i="30" s="1"/>
  <c r="H106" i="30"/>
  <c r="G106" i="30"/>
  <c r="C106" i="30"/>
  <c r="H104" i="30"/>
  <c r="E104" i="30"/>
  <c r="C104" i="30"/>
  <c r="H102" i="30"/>
  <c r="E102" i="30"/>
  <c r="C102" i="30"/>
  <c r="H99" i="30"/>
  <c r="E99" i="30"/>
  <c r="C99" i="30"/>
  <c r="H97" i="30"/>
  <c r="E97" i="30"/>
  <c r="C97" i="30"/>
  <c r="H95" i="30"/>
  <c r="E95" i="30"/>
  <c r="C95" i="30"/>
  <c r="H93" i="30"/>
  <c r="C93" i="30"/>
  <c r="G93" i="30" s="1"/>
  <c r="H91" i="30"/>
  <c r="C91" i="30"/>
  <c r="G91" i="30" s="1"/>
  <c r="H62" i="30"/>
  <c r="E62" i="30"/>
  <c r="C62" i="30"/>
  <c r="H51" i="30"/>
  <c r="E51" i="30"/>
  <c r="C51" i="30"/>
  <c r="G51" i="30" s="1"/>
  <c r="C50" i="30"/>
  <c r="H49" i="30"/>
  <c r="E49" i="30"/>
  <c r="C49" i="30"/>
  <c r="G49" i="30" s="1"/>
  <c r="H48" i="30"/>
  <c r="E48" i="30"/>
  <c r="C48" i="30"/>
  <c r="H44" i="30"/>
  <c r="E44" i="30"/>
  <c r="C44" i="30"/>
  <c r="H29" i="30"/>
  <c r="E29" i="30"/>
  <c r="C29" i="30"/>
  <c r="H19" i="30"/>
  <c r="E19" i="30"/>
  <c r="C19" i="30"/>
  <c r="C110" i="30" s="1"/>
  <c r="B13" i="30"/>
  <c r="B10" i="30"/>
  <c r="G29" i="30" l="1"/>
  <c r="G48" i="30"/>
  <c r="H112" i="30"/>
  <c r="S22" i="30"/>
  <c r="E110" i="30"/>
  <c r="E126" i="30" s="1"/>
  <c r="G44" i="30"/>
  <c r="G62" i="30"/>
  <c r="G97" i="30"/>
  <c r="G102" i="30"/>
  <c r="D126" i="30"/>
  <c r="H126" i="30" s="1"/>
  <c r="C112" i="30"/>
  <c r="G112" i="30" s="1"/>
  <c r="G110" i="30"/>
  <c r="C126" i="30"/>
  <c r="E129" i="30"/>
  <c r="G19" i="30"/>
  <c r="G95" i="30"/>
  <c r="G99" i="30"/>
  <c r="G104" i="30"/>
  <c r="G117" i="30"/>
  <c r="G121" i="30"/>
  <c r="H110" i="30"/>
  <c r="G126" i="30" l="1"/>
  <c r="E44" i="27" l="1"/>
  <c r="C44" i="27"/>
  <c r="C119" i="27"/>
  <c r="C117" i="27"/>
  <c r="E110" i="27"/>
  <c r="C115" i="27"/>
  <c r="C112" i="27"/>
  <c r="G112" i="27" s="1"/>
  <c r="E106" i="27"/>
  <c r="C106" i="27"/>
  <c r="E104" i="27"/>
  <c r="C104" i="27"/>
  <c r="E102" i="27"/>
  <c r="C102" i="27"/>
  <c r="E100" i="27"/>
  <c r="C100" i="27"/>
  <c r="E97" i="27"/>
  <c r="C97" i="27"/>
  <c r="E95" i="27"/>
  <c r="C95" i="27"/>
  <c r="C91" i="27"/>
  <c r="G91" i="27" s="1"/>
  <c r="E62" i="27"/>
  <c r="C62" i="27"/>
  <c r="E51" i="27"/>
  <c r="C51" i="27"/>
  <c r="E48" i="27"/>
  <c r="E49" i="27"/>
  <c r="C50" i="27"/>
  <c r="C49" i="27"/>
  <c r="G49" i="27" s="1"/>
  <c r="C48" i="27"/>
  <c r="E29" i="27"/>
  <c r="C29" i="27"/>
  <c r="E19" i="27"/>
  <c r="C19" i="27"/>
  <c r="H119" i="27"/>
  <c r="G119" i="27"/>
  <c r="H117" i="27"/>
  <c r="G117" i="27"/>
  <c r="H115" i="27"/>
  <c r="H112" i="27"/>
  <c r="F110" i="27"/>
  <c r="D110" i="27"/>
  <c r="F108" i="27"/>
  <c r="D108" i="27"/>
  <c r="D122" i="27" s="1"/>
  <c r="H106" i="27"/>
  <c r="G106" i="27"/>
  <c r="H104" i="27"/>
  <c r="G104" i="27"/>
  <c r="H102" i="27"/>
  <c r="G102" i="27"/>
  <c r="H100" i="27"/>
  <c r="G100" i="27"/>
  <c r="H97" i="27"/>
  <c r="G97" i="27"/>
  <c r="H95" i="27"/>
  <c r="H93" i="27"/>
  <c r="G93" i="27"/>
  <c r="H91" i="27"/>
  <c r="H62" i="27"/>
  <c r="H51" i="27"/>
  <c r="H49" i="27"/>
  <c r="H48" i="27"/>
  <c r="H44" i="27"/>
  <c r="H29" i="27"/>
  <c r="H19" i="27"/>
  <c r="G19" i="27"/>
  <c r="B13" i="27"/>
  <c r="B10" i="27"/>
  <c r="E108" i="27" l="1"/>
  <c r="G29" i="27"/>
  <c r="G51" i="27"/>
  <c r="G62" i="27"/>
  <c r="G95" i="27"/>
  <c r="C110" i="27"/>
  <c r="G110" i="27" s="1"/>
  <c r="C108" i="27"/>
  <c r="G44" i="27"/>
  <c r="H110" i="27"/>
  <c r="G115" i="27"/>
  <c r="F122" i="27"/>
  <c r="H108" i="27"/>
  <c r="H122" i="27"/>
  <c r="E122" i="27"/>
  <c r="G108" i="27"/>
  <c r="G48" i="27"/>
  <c r="C122" i="27" l="1"/>
  <c r="G122" i="27"/>
  <c r="L25" i="30" l="1"/>
  <c r="L29" i="30"/>
  <c r="L32" i="30" s="1"/>
</calcChain>
</file>

<file path=xl/sharedStrings.xml><?xml version="1.0" encoding="utf-8"?>
<sst xmlns="http://schemas.openxmlformats.org/spreadsheetml/2006/main" count="476" uniqueCount="209">
  <si>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</si>
  <si>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</si>
  <si>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</si>
  <si>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</si>
  <si>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</si>
  <si>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</si>
  <si>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</si>
  <si>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</si>
  <si>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</si>
  <si>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</si>
  <si>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</si>
  <si>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</si>
  <si>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</si>
  <si>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</si>
  <si>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</si>
  <si>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</si>
  <si>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</si>
  <si>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</si>
  <si>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</si>
  <si>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</si>
  <si>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</si>
  <si>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</si>
  <si>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</si>
  <si>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</si>
  <si>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</si>
  <si>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</si>
  <si>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</si>
  <si>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</si>
  <si>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</si>
  <si>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</si>
  <si>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</si>
  <si>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</si>
  <si>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</si>
  <si>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</si>
  <si>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</si>
  <si>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</si>
  <si>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</si>
  <si>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</si>
  <si>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</si>
  <si>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</si>
  <si>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</si>
  <si>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</si>
  <si>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</si>
  <si>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</si>
  <si>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</si>
  <si>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</si>
  <si>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</si>
  <si>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</si>
  <si>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</si>
  <si>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</si>
  <si>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</si>
  <si>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</si>
  <si>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</si>
  <si>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</si>
  <si>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</si>
  <si>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</si>
  <si>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</si>
  <si>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</si>
  <si>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</si>
  <si>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</si>
  <si>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</si>
  <si>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</si>
  <si>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</si>
  <si>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</si>
  <si>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</si>
  <si>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</si>
  <si>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</si>
  <si>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</si>
  <si>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</si>
  <si>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</si>
  <si>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</si>
  <si>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</si>
  <si>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</si>
  <si>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</si>
  <si>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</si>
  <si>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</si>
  <si>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</si>
  <si>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</si>
  <si>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</si>
  <si>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</si>
  <si>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</si>
  <si>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</si>
  <si>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</si>
  <si>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</si>
  <si>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</si>
  <si>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</si>
  <si>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</si>
  <si>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</si>
  <si>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</si>
  <si>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</si>
  <si>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</si>
  <si>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</si>
  <si>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</si>
  <si>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</si>
  <si>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</si>
  <si>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</si>
  <si>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</si>
  <si>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</si>
  <si>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</si>
  <si>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</si>
  <si>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</si>
  <si>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</si>
  <si>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</si>
  <si>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</si>
  <si>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</si>
  <si>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</si>
  <si>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</si>
  <si>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</si>
  <si>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</si>
  <si>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</si>
  <si>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</si>
  <si>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</si>
  <si>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</si>
  <si>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</si>
  <si>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</si>
  <si>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</si>
  <si>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</si>
  <si>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</si>
  <si>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</si>
  <si>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</si>
  <si>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</si>
  <si>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</si>
  <si>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</si>
  <si>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</si>
  <si>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</si>
  <si>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</si>
  <si>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</si>
  <si>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4. Обслуживание 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</si>
  <si>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</si>
  <si>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</si>
  <si>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</si>
  <si>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</si>
  <si>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</si>
  <si>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</si>
  <si>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</si>
  <si>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</si>
  <si>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</si>
  <si>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</si>
  <si>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</si>
  <si>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</si>
  <si>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</si>
  <si>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</si>
  <si>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</si>
  <si>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</si>
  <si>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</si>
  <si>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</si>
  <si>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</si>
  <si>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</si>
  <si>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мелкий ремонт и укрепление окон, дверей;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</si>
  <si>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</si>
  <si>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</si>
  <si>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</si>
  <si>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</si>
  <si>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</si>
  <si>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п.2=п.2.1+п.2.2.; п.3=п.3.1+п.3.2;  п.4=п.1+п.2-п.3;  п.6=п.2-п.5;  п.7=п.3-п.5;  п.II=п.I+п.7</t>
  </si>
  <si>
    <t>(подогрев)</t>
  </si>
  <si>
    <t xml:space="preserve">                     по многоквартирному дому, расположенному по адресу:  Кирова,236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</si>
  <si>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</si>
  <si>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</si>
  <si>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</si>
  <si>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</si>
  <si>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ХВ,ГВ</t>
  </si>
  <si>
    <t xml:space="preserve">    циркуляционных насосов</t>
  </si>
  <si>
    <t xml:space="preserve">      ДГУ</t>
  </si>
  <si>
    <t>По договору со специализированной</t>
  </si>
  <si>
    <t>организацией</t>
  </si>
  <si>
    <t>ворот, калиток, видеонаблюдения</t>
  </si>
  <si>
    <t>2. Услуги охранного предприятия</t>
  </si>
  <si>
    <t>газонов и зеленых</t>
  </si>
  <si>
    <t>насаждений</t>
  </si>
  <si>
    <t>год</t>
  </si>
  <si>
    <t xml:space="preserve">3. Техническое обслуживание </t>
  </si>
  <si>
    <t>Остаток от размещения оборудования связи</t>
  </si>
  <si>
    <t>9. Обслуживание ППА</t>
  </si>
  <si>
    <t>10. Обслуживание</t>
  </si>
  <si>
    <t>11. Обслуживание теплообменников ГВС</t>
  </si>
  <si>
    <t xml:space="preserve">12. Техническое обслуживание </t>
  </si>
  <si>
    <t xml:space="preserve">13. Обслуживание </t>
  </si>
  <si>
    <t>14. Услуги и работы по управлению</t>
  </si>
  <si>
    <t>Поступления от размещения оборудования связи</t>
  </si>
  <si>
    <t>Всего</t>
  </si>
  <si>
    <t xml:space="preserve">                           о деятельности за отчетный период с 01.01.2024г. по 30.07.2024г.</t>
  </si>
  <si>
    <t xml:space="preserve">                           о деятельности за отчетный период с 01.08.2024г. по 31.12.2024г.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</si>
  <si>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</si>
  <si>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</si>
  <si>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</si>
  <si>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</si>
  <si>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</si>
  <si>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</si>
  <si>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</si>
  <si>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контейнерной площадки</t>
  </si>
  <si>
    <t xml:space="preserve">9. Обслуживание </t>
  </si>
  <si>
    <t>10. Обслуживание ППА</t>
  </si>
  <si>
    <t>11. Обслуживание</t>
  </si>
  <si>
    <t>12. Обслуживание теплообменников ГВС</t>
  </si>
  <si>
    <t xml:space="preserve">13. Техническое обслуживание </t>
  </si>
  <si>
    <t xml:space="preserve">14. Обслуживание </t>
  </si>
  <si>
    <t>15. Услуги и работы по управлению</t>
  </si>
  <si>
    <t>8. Содержание</t>
  </si>
  <si>
    <t>ворот, калити</t>
  </si>
  <si>
    <t xml:space="preserve">4. Техническое обслуживание </t>
  </si>
  <si>
    <t xml:space="preserve">5. Обслуживание </t>
  </si>
  <si>
    <t>Приобретение привода откатных ворот и его замена</t>
  </si>
  <si>
    <t>Приобр. пульта ДУ (1 шт.) для открытия/закрытия ворот:</t>
  </si>
  <si>
    <t>Устройство водоотвода над парковочным местом № 121 подземной автопарковки МКД № 236 по ул. Кирова, г. Новосибирска</t>
  </si>
  <si>
    <t>Мытье окон,</t>
  </si>
  <si>
    <t>витр. остекл.</t>
  </si>
  <si>
    <t>МОП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</si>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</sst>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39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39" xfId="0" applyFont="1" applyBorder="1"/>
    <xf numFmtId="2" fontId="6" fillId="0" borderId="44" xfId="0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0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2" fontId="5" fillId="0" borderId="44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0" xfId="0" applyFont="1" applyBorder="1"/>
    <xf numFmtId="2" fontId="5" fillId="0" borderId="45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3" xfId="0" applyFont="1" applyBorder="1"/>
    <xf numFmtId="0" fontId="3" fillId="0" borderId="14" xfId="0" applyFont="1" applyBorder="1"/>
    <xf numFmtId="2" fontId="4" fillId="0" borderId="34" xfId="0" applyNumberFormat="1" applyFont="1" applyBorder="1"/>
    <xf numFmtId="0" fontId="3" fillId="0" borderId="34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7" fillId="0" borderId="14" xfId="0" applyFont="1" applyBorder="1"/>
    <xf numFmtId="0" fontId="3" fillId="0" borderId="41" xfId="0" applyFont="1" applyBorder="1"/>
    <xf numFmtId="0" fontId="3" fillId="0" borderId="42" xfId="0" applyFont="1" applyBorder="1"/>
    <xf numFmtId="2" fontId="3" fillId="0" borderId="42" xfId="0" applyNumberFormat="1" applyFont="1" applyBorder="1"/>
    <xf numFmtId="2" fontId="3" fillId="0" borderId="43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4" xfId="0" applyNumberFormat="1" applyFont="1" applyBorder="1"/>
    <xf numFmtId="0" fontId="3" fillId="2" borderId="34" xfId="0" applyFont="1" applyFill="1" applyBorder="1"/>
    <xf numFmtId="0" fontId="5" fillId="0" borderId="28" xfId="0" applyFont="1" applyBorder="1" applyAlignment="1">
      <alignment horizontal="left"/>
    </xf>
    <xf numFmtId="0" fontId="3" fillId="2" borderId="35" xfId="0" applyFont="1" applyFill="1" applyBorder="1"/>
    <xf numFmtId="0" fontId="3" fillId="0" borderId="19" xfId="0" applyFont="1" applyBorder="1" applyAlignment="1">
      <alignment horizontal="center"/>
    </xf>
    <xf numFmtId="0" fontId="6" fillId="0" borderId="51" xfId="0" applyFont="1" applyBorder="1"/>
    <xf numFmtId="0" fontId="6" fillId="0" borderId="17" xfId="0" applyFont="1" applyBorder="1" applyAlignment="1">
      <alignment horizontal="center"/>
    </xf>
    <xf numFmtId="0" fontId="6" fillId="0" borderId="36" xfId="0" applyFont="1" applyBorder="1"/>
    <xf numFmtId="0" fontId="6" fillId="0" borderId="0" xfId="0" applyFont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29" xfId="0" applyFont="1" applyBorder="1"/>
    <xf numFmtId="0" fontId="6" fillId="0" borderId="16" xfId="0" applyFont="1" applyBorder="1"/>
    <xf numFmtId="0" fontId="6" fillId="0" borderId="6" xfId="0" applyFont="1" applyBorder="1"/>
    <xf numFmtId="0" fontId="8" fillId="0" borderId="0" xfId="0" applyFont="1"/>
    <xf numFmtId="2" fontId="9" fillId="0" borderId="34" xfId="0" applyNumberFormat="1" applyFont="1" applyBorder="1"/>
    <xf numFmtId="0" fontId="10" fillId="0" borderId="0" xfId="0" applyFont="1"/>
    <xf numFmtId="2" fontId="5" fillId="0" borderId="0" xfId="0" applyNumberFormat="1" applyFont="1"/>
    <xf numFmtId="0" fontId="5" fillId="0" borderId="16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10" xfId="0" applyNumberFormat="1" applyFont="1" applyBorder="1"/>
    <xf numFmtId="2" fontId="6" fillId="0" borderId="5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0" xfId="0" applyFont="1" applyBorder="1"/>
    <xf numFmtId="2" fontId="6" fillId="0" borderId="11" xfId="0" applyNumberFormat="1" applyFont="1" applyBorder="1"/>
    <xf numFmtId="2" fontId="6" fillId="0" borderId="57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10" fillId="0" borderId="34" xfId="0" applyFont="1" applyBorder="1" applyAlignment="1">
      <alignment horizontal="left" wrapText="1"/>
    </xf>
    <xf numFmtId="0" fontId="3" fillId="0" borderId="34" xfId="0" applyFont="1" applyBorder="1" applyAlignment="1">
      <alignment horizontal="center"/>
    </xf>
    <xf numFmtId="2" fontId="10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0" xfId="0" applyFont="1" applyBorder="1"/>
    <xf numFmtId="0" fontId="5" fillId="0" borderId="7" xfId="0" applyFont="1" applyBorder="1" applyAlignment="1">
      <alignment horizontal="center"/>
    </xf>
    <xf numFmtId="0" fontId="5" fillId="0" borderId="49" xfId="0" applyFont="1" applyBorder="1"/>
    <xf numFmtId="0" fontId="5" fillId="0" borderId="5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6" xfId="0" applyFont="1" applyBorder="1"/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10" fillId="0" borderId="0" xfId="0" applyNumberFormat="1" applyFont="1"/>
    <xf numFmtId="0" fontId="5" fillId="0" borderId="5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2" fillId="0" borderId="54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2" fontId="10" fillId="0" borderId="0" xfId="0" applyNumberFormat="1" applyFont="1" applyBorder="1"/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0" fillId="2" borderId="0" xfId="0" applyFont="1" applyFill="1"/>
    <xf numFmtId="2" fontId="10" fillId="2" borderId="0" xfId="0" applyNumberFormat="1" applyFont="1" applyFill="1"/>
    <xf numFmtId="0" fontId="5" fillId="0" borderId="36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54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/>
    <xf numFmtId="0" fontId="5" fillId="0" borderId="48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9" xfId="0" applyFont="1" applyBorder="1"/>
    <xf numFmtId="2" fontId="5" fillId="0" borderId="15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29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2" fontId="6" fillId="0" borderId="47" xfId="0" applyNumberFormat="1" applyFont="1" applyBorder="1"/>
    <xf numFmtId="0" fontId="10" fillId="0" borderId="34" xfId="0" applyFont="1" applyBorder="1" applyAlignment="1">
      <alignment horizontal="left"/>
    </xf>
    <xf numFmtId="0" fontId="10" fillId="0" borderId="53" xfId="0" applyFont="1" applyBorder="1" applyAlignment="1">
      <alignment horizontal="left"/>
    </xf>
    <xf numFmtId="2" fontId="13" fillId="0" borderId="34" xfId="0" applyNumberFormat="1" applyFont="1" applyBorder="1"/>
    <xf numFmtId="0" fontId="11" fillId="0" borderId="60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V171"/>
  <sheetViews>
    <sheetView workbookViewId="0">
      <selection activeCell="E122" sqref="E122"/>
    </sheetView>
  </sheetViews>
  <sheetFormatPr defaultColWidth="11.5703125" defaultRowHeight="15" x14ac:dyDescent="0.25"/>
  <cols>
    <col min="1" max="1" width="23.140625" style="97" customWidth="1"/>
    <col min="2" max="2" width="42.85546875" style="97" customWidth="1"/>
    <col min="3" max="3" width="11.85546875" style="97" bestFit="1" customWidth="1"/>
    <col min="4" max="4" width="11.28515625" style="97" customWidth="1"/>
    <col min="5" max="5" width="12.85546875" style="97" customWidth="1"/>
    <col min="6" max="6" width="12.140625" style="97" customWidth="1"/>
    <col min="7" max="7" width="13" style="97" customWidth="1"/>
    <col min="8" max="8" width="11.42578125" style="97" customWidth="1"/>
    <col min="9" max="9" width="12.7109375" style="97" customWidth="1"/>
    <col min="10" max="10" width="53.7109375" style="97" customWidth="1"/>
    <col min="11" max="11" width="14.85546875" style="97" customWidth="1"/>
    <col min="12" max="13" width="12.140625" style="97" customWidth="1"/>
    <col min="14" max="15" width="11.140625" style="97" customWidth="1"/>
    <col min="16" max="16" width="12.42578125" style="97" customWidth="1"/>
    <col min="17" max="17" width="13.42578125" style="97" customWidth="1"/>
    <col min="18" max="20" width="11.5703125" style="97"/>
    <col min="21" max="21" width="11.85546875" style="97" bestFit="1" customWidth="1"/>
    <col min="22" max="259" width="11.5703125" style="97"/>
    <col min="260" max="260" width="23.140625" style="97" customWidth="1"/>
    <col min="261" max="261" width="42.85546875" style="97" customWidth="1"/>
    <col min="262" max="262" width="11.5703125" style="97"/>
    <col min="263" max="263" width="11.28515625" style="97" customWidth="1"/>
    <col min="264" max="264" width="12.85546875" style="97" customWidth="1"/>
    <col min="265" max="265" width="12.140625" style="97" customWidth="1"/>
    <col min="266" max="266" width="11.7109375" style="97" customWidth="1"/>
    <col min="267" max="267" width="11.42578125" style="97" customWidth="1"/>
    <col min="268" max="268" width="12.7109375" style="97" customWidth="1"/>
    <col min="269" max="269" width="4.140625" style="97" customWidth="1"/>
    <col min="270" max="270" width="45.28515625" style="97" customWidth="1"/>
    <col min="271" max="271" width="14.85546875" style="97" customWidth="1"/>
    <col min="272" max="272" width="12.28515625" style="97" customWidth="1"/>
    <col min="273" max="274" width="11.140625" style="97" customWidth="1"/>
    <col min="275" max="275" width="12.42578125" style="97" customWidth="1"/>
    <col min="276" max="276" width="11.42578125" style="97" customWidth="1"/>
    <col min="277" max="277" width="13.5703125" style="97" customWidth="1"/>
    <col min="278" max="515" width="11.5703125" style="97"/>
    <col min="516" max="516" width="23.140625" style="97" customWidth="1"/>
    <col min="517" max="517" width="42.85546875" style="97" customWidth="1"/>
    <col min="518" max="518" width="11.5703125" style="97"/>
    <col min="519" max="519" width="11.28515625" style="97" customWidth="1"/>
    <col min="520" max="520" width="12.85546875" style="97" customWidth="1"/>
    <col min="521" max="521" width="12.140625" style="97" customWidth="1"/>
    <col min="522" max="522" width="11.7109375" style="97" customWidth="1"/>
    <col min="523" max="523" width="11.42578125" style="97" customWidth="1"/>
    <col min="524" max="524" width="12.7109375" style="97" customWidth="1"/>
    <col min="525" max="525" width="4.140625" style="97" customWidth="1"/>
    <col min="526" max="526" width="45.28515625" style="97" customWidth="1"/>
    <col min="527" max="527" width="14.85546875" style="97" customWidth="1"/>
    <col min="528" max="528" width="12.28515625" style="97" customWidth="1"/>
    <col min="529" max="530" width="11.140625" style="97" customWidth="1"/>
    <col min="531" max="531" width="12.42578125" style="97" customWidth="1"/>
    <col min="532" max="532" width="11.42578125" style="97" customWidth="1"/>
    <col min="533" max="533" width="13.5703125" style="97" customWidth="1"/>
    <col min="534" max="771" width="11.5703125" style="97"/>
    <col min="772" max="772" width="23.140625" style="97" customWidth="1"/>
    <col min="773" max="773" width="42.85546875" style="97" customWidth="1"/>
    <col min="774" max="774" width="11.5703125" style="97"/>
    <col min="775" max="775" width="11.28515625" style="97" customWidth="1"/>
    <col min="776" max="776" width="12.85546875" style="97" customWidth="1"/>
    <col min="777" max="777" width="12.140625" style="97" customWidth="1"/>
    <col min="778" max="778" width="11.7109375" style="97" customWidth="1"/>
    <col min="779" max="779" width="11.42578125" style="97" customWidth="1"/>
    <col min="780" max="780" width="12.7109375" style="97" customWidth="1"/>
    <col min="781" max="781" width="4.140625" style="97" customWidth="1"/>
    <col min="782" max="782" width="45.28515625" style="97" customWidth="1"/>
    <col min="783" max="783" width="14.85546875" style="97" customWidth="1"/>
    <col min="784" max="784" width="12.28515625" style="97" customWidth="1"/>
    <col min="785" max="786" width="11.140625" style="97" customWidth="1"/>
    <col min="787" max="787" width="12.42578125" style="97" customWidth="1"/>
    <col min="788" max="788" width="11.42578125" style="97" customWidth="1"/>
    <col min="789" max="789" width="13.5703125" style="97" customWidth="1"/>
    <col min="790" max="1027" width="11.5703125" style="97"/>
    <col min="1028" max="1028" width="23.140625" style="97" customWidth="1"/>
    <col min="1029" max="1029" width="42.85546875" style="97" customWidth="1"/>
    <col min="1030" max="1030" width="11.5703125" style="97"/>
    <col min="1031" max="1031" width="11.28515625" style="97" customWidth="1"/>
    <col min="1032" max="1032" width="12.85546875" style="97" customWidth="1"/>
    <col min="1033" max="1033" width="12.140625" style="97" customWidth="1"/>
    <col min="1034" max="1034" width="11.7109375" style="97" customWidth="1"/>
    <col min="1035" max="1035" width="11.42578125" style="97" customWidth="1"/>
    <col min="1036" max="1036" width="12.7109375" style="97" customWidth="1"/>
    <col min="1037" max="1037" width="4.140625" style="97" customWidth="1"/>
    <col min="1038" max="1038" width="45.28515625" style="97" customWidth="1"/>
    <col min="1039" max="1039" width="14.85546875" style="97" customWidth="1"/>
    <col min="1040" max="1040" width="12.28515625" style="97" customWidth="1"/>
    <col min="1041" max="1042" width="11.140625" style="97" customWidth="1"/>
    <col min="1043" max="1043" width="12.42578125" style="97" customWidth="1"/>
    <col min="1044" max="1044" width="11.42578125" style="97" customWidth="1"/>
    <col min="1045" max="1045" width="13.5703125" style="97" customWidth="1"/>
    <col min="1046" max="1283" width="11.5703125" style="97"/>
    <col min="1284" max="1284" width="23.140625" style="97" customWidth="1"/>
    <col min="1285" max="1285" width="42.85546875" style="97" customWidth="1"/>
    <col min="1286" max="1286" width="11.5703125" style="97"/>
    <col min="1287" max="1287" width="11.28515625" style="97" customWidth="1"/>
    <col min="1288" max="1288" width="12.85546875" style="97" customWidth="1"/>
    <col min="1289" max="1289" width="12.140625" style="97" customWidth="1"/>
    <col min="1290" max="1290" width="11.7109375" style="97" customWidth="1"/>
    <col min="1291" max="1291" width="11.42578125" style="97" customWidth="1"/>
    <col min="1292" max="1292" width="12.7109375" style="97" customWidth="1"/>
    <col min="1293" max="1293" width="4.140625" style="97" customWidth="1"/>
    <col min="1294" max="1294" width="45.28515625" style="97" customWidth="1"/>
    <col min="1295" max="1295" width="14.85546875" style="97" customWidth="1"/>
    <col min="1296" max="1296" width="12.28515625" style="97" customWidth="1"/>
    <col min="1297" max="1298" width="11.140625" style="97" customWidth="1"/>
    <col min="1299" max="1299" width="12.42578125" style="97" customWidth="1"/>
    <col min="1300" max="1300" width="11.42578125" style="97" customWidth="1"/>
    <col min="1301" max="1301" width="13.5703125" style="97" customWidth="1"/>
    <col min="1302" max="1539" width="11.5703125" style="97"/>
    <col min="1540" max="1540" width="23.140625" style="97" customWidth="1"/>
    <col min="1541" max="1541" width="42.85546875" style="97" customWidth="1"/>
    <col min="1542" max="1542" width="11.5703125" style="97"/>
    <col min="1543" max="1543" width="11.28515625" style="97" customWidth="1"/>
    <col min="1544" max="1544" width="12.85546875" style="97" customWidth="1"/>
    <col min="1545" max="1545" width="12.140625" style="97" customWidth="1"/>
    <col min="1546" max="1546" width="11.7109375" style="97" customWidth="1"/>
    <col min="1547" max="1547" width="11.42578125" style="97" customWidth="1"/>
    <col min="1548" max="1548" width="12.7109375" style="97" customWidth="1"/>
    <col min="1549" max="1549" width="4.140625" style="97" customWidth="1"/>
    <col min="1550" max="1550" width="45.28515625" style="97" customWidth="1"/>
    <col min="1551" max="1551" width="14.85546875" style="97" customWidth="1"/>
    <col min="1552" max="1552" width="12.28515625" style="97" customWidth="1"/>
    <col min="1553" max="1554" width="11.140625" style="97" customWidth="1"/>
    <col min="1555" max="1555" width="12.42578125" style="97" customWidth="1"/>
    <col min="1556" max="1556" width="11.42578125" style="97" customWidth="1"/>
    <col min="1557" max="1557" width="13.5703125" style="97" customWidth="1"/>
    <col min="1558" max="1795" width="11.5703125" style="97"/>
    <col min="1796" max="1796" width="23.140625" style="97" customWidth="1"/>
    <col min="1797" max="1797" width="42.85546875" style="97" customWidth="1"/>
    <col min="1798" max="1798" width="11.5703125" style="97"/>
    <col min="1799" max="1799" width="11.28515625" style="97" customWidth="1"/>
    <col min="1800" max="1800" width="12.85546875" style="97" customWidth="1"/>
    <col min="1801" max="1801" width="12.140625" style="97" customWidth="1"/>
    <col min="1802" max="1802" width="11.7109375" style="97" customWidth="1"/>
    <col min="1803" max="1803" width="11.42578125" style="97" customWidth="1"/>
    <col min="1804" max="1804" width="12.7109375" style="97" customWidth="1"/>
    <col min="1805" max="1805" width="4.140625" style="97" customWidth="1"/>
    <col min="1806" max="1806" width="45.28515625" style="97" customWidth="1"/>
    <col min="1807" max="1807" width="14.85546875" style="97" customWidth="1"/>
    <col min="1808" max="1808" width="12.28515625" style="97" customWidth="1"/>
    <col min="1809" max="1810" width="11.140625" style="97" customWidth="1"/>
    <col min="1811" max="1811" width="12.42578125" style="97" customWidth="1"/>
    <col min="1812" max="1812" width="11.42578125" style="97" customWidth="1"/>
    <col min="1813" max="1813" width="13.5703125" style="97" customWidth="1"/>
    <col min="1814" max="2051" width="11.5703125" style="97"/>
    <col min="2052" max="2052" width="23.140625" style="97" customWidth="1"/>
    <col min="2053" max="2053" width="42.85546875" style="97" customWidth="1"/>
    <col min="2054" max="2054" width="11.5703125" style="97"/>
    <col min="2055" max="2055" width="11.28515625" style="97" customWidth="1"/>
    <col min="2056" max="2056" width="12.85546875" style="97" customWidth="1"/>
    <col min="2057" max="2057" width="12.140625" style="97" customWidth="1"/>
    <col min="2058" max="2058" width="11.7109375" style="97" customWidth="1"/>
    <col min="2059" max="2059" width="11.42578125" style="97" customWidth="1"/>
    <col min="2060" max="2060" width="12.7109375" style="97" customWidth="1"/>
    <col min="2061" max="2061" width="4.140625" style="97" customWidth="1"/>
    <col min="2062" max="2062" width="45.28515625" style="97" customWidth="1"/>
    <col min="2063" max="2063" width="14.85546875" style="97" customWidth="1"/>
    <col min="2064" max="2064" width="12.28515625" style="97" customWidth="1"/>
    <col min="2065" max="2066" width="11.140625" style="97" customWidth="1"/>
    <col min="2067" max="2067" width="12.42578125" style="97" customWidth="1"/>
    <col min="2068" max="2068" width="11.42578125" style="97" customWidth="1"/>
    <col min="2069" max="2069" width="13.5703125" style="97" customWidth="1"/>
    <col min="2070" max="2307" width="11.5703125" style="97"/>
    <col min="2308" max="2308" width="23.140625" style="97" customWidth="1"/>
    <col min="2309" max="2309" width="42.85546875" style="97" customWidth="1"/>
    <col min="2310" max="2310" width="11.5703125" style="97"/>
    <col min="2311" max="2311" width="11.28515625" style="97" customWidth="1"/>
    <col min="2312" max="2312" width="12.85546875" style="97" customWidth="1"/>
    <col min="2313" max="2313" width="12.140625" style="97" customWidth="1"/>
    <col min="2314" max="2314" width="11.7109375" style="97" customWidth="1"/>
    <col min="2315" max="2315" width="11.42578125" style="97" customWidth="1"/>
    <col min="2316" max="2316" width="12.7109375" style="97" customWidth="1"/>
    <col min="2317" max="2317" width="4.140625" style="97" customWidth="1"/>
    <col min="2318" max="2318" width="45.28515625" style="97" customWidth="1"/>
    <col min="2319" max="2319" width="14.85546875" style="97" customWidth="1"/>
    <col min="2320" max="2320" width="12.28515625" style="97" customWidth="1"/>
    <col min="2321" max="2322" width="11.140625" style="97" customWidth="1"/>
    <col min="2323" max="2323" width="12.42578125" style="97" customWidth="1"/>
    <col min="2324" max="2324" width="11.42578125" style="97" customWidth="1"/>
    <col min="2325" max="2325" width="13.5703125" style="97" customWidth="1"/>
    <col min="2326" max="2563" width="11.5703125" style="97"/>
    <col min="2564" max="2564" width="23.140625" style="97" customWidth="1"/>
    <col min="2565" max="2565" width="42.85546875" style="97" customWidth="1"/>
    <col min="2566" max="2566" width="11.5703125" style="97"/>
    <col min="2567" max="2567" width="11.28515625" style="97" customWidth="1"/>
    <col min="2568" max="2568" width="12.85546875" style="97" customWidth="1"/>
    <col min="2569" max="2569" width="12.140625" style="97" customWidth="1"/>
    <col min="2570" max="2570" width="11.7109375" style="97" customWidth="1"/>
    <col min="2571" max="2571" width="11.42578125" style="97" customWidth="1"/>
    <col min="2572" max="2572" width="12.7109375" style="97" customWidth="1"/>
    <col min="2573" max="2573" width="4.140625" style="97" customWidth="1"/>
    <col min="2574" max="2574" width="45.28515625" style="97" customWidth="1"/>
    <col min="2575" max="2575" width="14.85546875" style="97" customWidth="1"/>
    <col min="2576" max="2576" width="12.28515625" style="97" customWidth="1"/>
    <col min="2577" max="2578" width="11.140625" style="97" customWidth="1"/>
    <col min="2579" max="2579" width="12.42578125" style="97" customWidth="1"/>
    <col min="2580" max="2580" width="11.42578125" style="97" customWidth="1"/>
    <col min="2581" max="2581" width="13.5703125" style="97" customWidth="1"/>
    <col min="2582" max="2819" width="11.5703125" style="97"/>
    <col min="2820" max="2820" width="23.140625" style="97" customWidth="1"/>
    <col min="2821" max="2821" width="42.85546875" style="97" customWidth="1"/>
    <col min="2822" max="2822" width="11.5703125" style="97"/>
    <col min="2823" max="2823" width="11.28515625" style="97" customWidth="1"/>
    <col min="2824" max="2824" width="12.85546875" style="97" customWidth="1"/>
    <col min="2825" max="2825" width="12.140625" style="97" customWidth="1"/>
    <col min="2826" max="2826" width="11.7109375" style="97" customWidth="1"/>
    <col min="2827" max="2827" width="11.42578125" style="97" customWidth="1"/>
    <col min="2828" max="2828" width="12.7109375" style="97" customWidth="1"/>
    <col min="2829" max="2829" width="4.140625" style="97" customWidth="1"/>
    <col min="2830" max="2830" width="45.28515625" style="97" customWidth="1"/>
    <col min="2831" max="2831" width="14.85546875" style="97" customWidth="1"/>
    <col min="2832" max="2832" width="12.28515625" style="97" customWidth="1"/>
    <col min="2833" max="2834" width="11.140625" style="97" customWidth="1"/>
    <col min="2835" max="2835" width="12.42578125" style="97" customWidth="1"/>
    <col min="2836" max="2836" width="11.42578125" style="97" customWidth="1"/>
    <col min="2837" max="2837" width="13.5703125" style="97" customWidth="1"/>
    <col min="2838" max="3075" width="11.5703125" style="97"/>
    <col min="3076" max="3076" width="23.140625" style="97" customWidth="1"/>
    <col min="3077" max="3077" width="42.85546875" style="97" customWidth="1"/>
    <col min="3078" max="3078" width="11.5703125" style="97"/>
    <col min="3079" max="3079" width="11.28515625" style="97" customWidth="1"/>
    <col min="3080" max="3080" width="12.85546875" style="97" customWidth="1"/>
    <col min="3081" max="3081" width="12.140625" style="97" customWidth="1"/>
    <col min="3082" max="3082" width="11.7109375" style="97" customWidth="1"/>
    <col min="3083" max="3083" width="11.42578125" style="97" customWidth="1"/>
    <col min="3084" max="3084" width="12.7109375" style="97" customWidth="1"/>
    <col min="3085" max="3085" width="4.140625" style="97" customWidth="1"/>
    <col min="3086" max="3086" width="45.28515625" style="97" customWidth="1"/>
    <col min="3087" max="3087" width="14.85546875" style="97" customWidth="1"/>
    <col min="3088" max="3088" width="12.28515625" style="97" customWidth="1"/>
    <col min="3089" max="3090" width="11.140625" style="97" customWidth="1"/>
    <col min="3091" max="3091" width="12.42578125" style="97" customWidth="1"/>
    <col min="3092" max="3092" width="11.42578125" style="97" customWidth="1"/>
    <col min="3093" max="3093" width="13.5703125" style="97" customWidth="1"/>
    <col min="3094" max="3331" width="11.5703125" style="97"/>
    <col min="3332" max="3332" width="23.140625" style="97" customWidth="1"/>
    <col min="3333" max="3333" width="42.85546875" style="97" customWidth="1"/>
    <col min="3334" max="3334" width="11.5703125" style="97"/>
    <col min="3335" max="3335" width="11.28515625" style="97" customWidth="1"/>
    <col min="3336" max="3336" width="12.85546875" style="97" customWidth="1"/>
    <col min="3337" max="3337" width="12.140625" style="97" customWidth="1"/>
    <col min="3338" max="3338" width="11.7109375" style="97" customWidth="1"/>
    <col min="3339" max="3339" width="11.42578125" style="97" customWidth="1"/>
    <col min="3340" max="3340" width="12.7109375" style="97" customWidth="1"/>
    <col min="3341" max="3341" width="4.140625" style="97" customWidth="1"/>
    <col min="3342" max="3342" width="45.28515625" style="97" customWidth="1"/>
    <col min="3343" max="3343" width="14.85546875" style="97" customWidth="1"/>
    <col min="3344" max="3344" width="12.28515625" style="97" customWidth="1"/>
    <col min="3345" max="3346" width="11.140625" style="97" customWidth="1"/>
    <col min="3347" max="3347" width="12.42578125" style="97" customWidth="1"/>
    <col min="3348" max="3348" width="11.42578125" style="97" customWidth="1"/>
    <col min="3349" max="3349" width="13.5703125" style="97" customWidth="1"/>
    <col min="3350" max="3587" width="11.5703125" style="97"/>
    <col min="3588" max="3588" width="23.140625" style="97" customWidth="1"/>
    <col min="3589" max="3589" width="42.85546875" style="97" customWidth="1"/>
    <col min="3590" max="3590" width="11.5703125" style="97"/>
    <col min="3591" max="3591" width="11.28515625" style="97" customWidth="1"/>
    <col min="3592" max="3592" width="12.85546875" style="97" customWidth="1"/>
    <col min="3593" max="3593" width="12.140625" style="97" customWidth="1"/>
    <col min="3594" max="3594" width="11.7109375" style="97" customWidth="1"/>
    <col min="3595" max="3595" width="11.42578125" style="97" customWidth="1"/>
    <col min="3596" max="3596" width="12.7109375" style="97" customWidth="1"/>
    <col min="3597" max="3597" width="4.140625" style="97" customWidth="1"/>
    <col min="3598" max="3598" width="45.28515625" style="97" customWidth="1"/>
    <col min="3599" max="3599" width="14.85546875" style="97" customWidth="1"/>
    <col min="3600" max="3600" width="12.28515625" style="97" customWidth="1"/>
    <col min="3601" max="3602" width="11.140625" style="97" customWidth="1"/>
    <col min="3603" max="3603" width="12.42578125" style="97" customWidth="1"/>
    <col min="3604" max="3604" width="11.42578125" style="97" customWidth="1"/>
    <col min="3605" max="3605" width="13.5703125" style="97" customWidth="1"/>
    <col min="3606" max="3843" width="11.5703125" style="97"/>
    <col min="3844" max="3844" width="23.140625" style="97" customWidth="1"/>
    <col min="3845" max="3845" width="42.85546875" style="97" customWidth="1"/>
    <col min="3846" max="3846" width="11.5703125" style="97"/>
    <col min="3847" max="3847" width="11.28515625" style="97" customWidth="1"/>
    <col min="3848" max="3848" width="12.85546875" style="97" customWidth="1"/>
    <col min="3849" max="3849" width="12.140625" style="97" customWidth="1"/>
    <col min="3850" max="3850" width="11.7109375" style="97" customWidth="1"/>
    <col min="3851" max="3851" width="11.42578125" style="97" customWidth="1"/>
    <col min="3852" max="3852" width="12.7109375" style="97" customWidth="1"/>
    <col min="3853" max="3853" width="4.140625" style="97" customWidth="1"/>
    <col min="3854" max="3854" width="45.28515625" style="97" customWidth="1"/>
    <col min="3855" max="3855" width="14.85546875" style="97" customWidth="1"/>
    <col min="3856" max="3856" width="12.28515625" style="97" customWidth="1"/>
    <col min="3857" max="3858" width="11.140625" style="97" customWidth="1"/>
    <col min="3859" max="3859" width="12.42578125" style="97" customWidth="1"/>
    <col min="3860" max="3860" width="11.42578125" style="97" customWidth="1"/>
    <col min="3861" max="3861" width="13.5703125" style="97" customWidth="1"/>
    <col min="3862" max="4099" width="11.5703125" style="97"/>
    <col min="4100" max="4100" width="23.140625" style="97" customWidth="1"/>
    <col min="4101" max="4101" width="42.85546875" style="97" customWidth="1"/>
    <col min="4102" max="4102" width="11.5703125" style="97"/>
    <col min="4103" max="4103" width="11.28515625" style="97" customWidth="1"/>
    <col min="4104" max="4104" width="12.85546875" style="97" customWidth="1"/>
    <col min="4105" max="4105" width="12.140625" style="97" customWidth="1"/>
    <col min="4106" max="4106" width="11.7109375" style="97" customWidth="1"/>
    <col min="4107" max="4107" width="11.42578125" style="97" customWidth="1"/>
    <col min="4108" max="4108" width="12.7109375" style="97" customWidth="1"/>
    <col min="4109" max="4109" width="4.140625" style="97" customWidth="1"/>
    <col min="4110" max="4110" width="45.28515625" style="97" customWidth="1"/>
    <col min="4111" max="4111" width="14.85546875" style="97" customWidth="1"/>
    <col min="4112" max="4112" width="12.28515625" style="97" customWidth="1"/>
    <col min="4113" max="4114" width="11.140625" style="97" customWidth="1"/>
    <col min="4115" max="4115" width="12.42578125" style="97" customWidth="1"/>
    <col min="4116" max="4116" width="11.42578125" style="97" customWidth="1"/>
    <col min="4117" max="4117" width="13.5703125" style="97" customWidth="1"/>
    <col min="4118" max="4355" width="11.5703125" style="97"/>
    <col min="4356" max="4356" width="23.140625" style="97" customWidth="1"/>
    <col min="4357" max="4357" width="42.85546875" style="97" customWidth="1"/>
    <col min="4358" max="4358" width="11.5703125" style="97"/>
    <col min="4359" max="4359" width="11.28515625" style="97" customWidth="1"/>
    <col min="4360" max="4360" width="12.85546875" style="97" customWidth="1"/>
    <col min="4361" max="4361" width="12.140625" style="97" customWidth="1"/>
    <col min="4362" max="4362" width="11.7109375" style="97" customWidth="1"/>
    <col min="4363" max="4363" width="11.42578125" style="97" customWidth="1"/>
    <col min="4364" max="4364" width="12.7109375" style="97" customWidth="1"/>
    <col min="4365" max="4365" width="4.140625" style="97" customWidth="1"/>
    <col min="4366" max="4366" width="45.28515625" style="97" customWidth="1"/>
    <col min="4367" max="4367" width="14.85546875" style="97" customWidth="1"/>
    <col min="4368" max="4368" width="12.28515625" style="97" customWidth="1"/>
    <col min="4369" max="4370" width="11.140625" style="97" customWidth="1"/>
    <col min="4371" max="4371" width="12.42578125" style="97" customWidth="1"/>
    <col min="4372" max="4372" width="11.42578125" style="97" customWidth="1"/>
    <col min="4373" max="4373" width="13.5703125" style="97" customWidth="1"/>
    <col min="4374" max="4611" width="11.5703125" style="97"/>
    <col min="4612" max="4612" width="23.140625" style="97" customWidth="1"/>
    <col min="4613" max="4613" width="42.85546875" style="97" customWidth="1"/>
    <col min="4614" max="4614" width="11.5703125" style="97"/>
    <col min="4615" max="4615" width="11.28515625" style="97" customWidth="1"/>
    <col min="4616" max="4616" width="12.85546875" style="97" customWidth="1"/>
    <col min="4617" max="4617" width="12.140625" style="97" customWidth="1"/>
    <col min="4618" max="4618" width="11.7109375" style="97" customWidth="1"/>
    <col min="4619" max="4619" width="11.42578125" style="97" customWidth="1"/>
    <col min="4620" max="4620" width="12.7109375" style="97" customWidth="1"/>
    <col min="4621" max="4621" width="4.140625" style="97" customWidth="1"/>
    <col min="4622" max="4622" width="45.28515625" style="97" customWidth="1"/>
    <col min="4623" max="4623" width="14.85546875" style="97" customWidth="1"/>
    <col min="4624" max="4624" width="12.28515625" style="97" customWidth="1"/>
    <col min="4625" max="4626" width="11.140625" style="97" customWidth="1"/>
    <col min="4627" max="4627" width="12.42578125" style="97" customWidth="1"/>
    <col min="4628" max="4628" width="11.42578125" style="97" customWidth="1"/>
    <col min="4629" max="4629" width="13.5703125" style="97" customWidth="1"/>
    <col min="4630" max="4867" width="11.5703125" style="97"/>
    <col min="4868" max="4868" width="23.140625" style="97" customWidth="1"/>
    <col min="4869" max="4869" width="42.85546875" style="97" customWidth="1"/>
    <col min="4870" max="4870" width="11.5703125" style="97"/>
    <col min="4871" max="4871" width="11.28515625" style="97" customWidth="1"/>
    <col min="4872" max="4872" width="12.85546875" style="97" customWidth="1"/>
    <col min="4873" max="4873" width="12.140625" style="97" customWidth="1"/>
    <col min="4874" max="4874" width="11.7109375" style="97" customWidth="1"/>
    <col min="4875" max="4875" width="11.42578125" style="97" customWidth="1"/>
    <col min="4876" max="4876" width="12.7109375" style="97" customWidth="1"/>
    <col min="4877" max="4877" width="4.140625" style="97" customWidth="1"/>
    <col min="4878" max="4878" width="45.28515625" style="97" customWidth="1"/>
    <col min="4879" max="4879" width="14.85546875" style="97" customWidth="1"/>
    <col min="4880" max="4880" width="12.28515625" style="97" customWidth="1"/>
    <col min="4881" max="4882" width="11.140625" style="97" customWidth="1"/>
    <col min="4883" max="4883" width="12.42578125" style="97" customWidth="1"/>
    <col min="4884" max="4884" width="11.42578125" style="97" customWidth="1"/>
    <col min="4885" max="4885" width="13.5703125" style="97" customWidth="1"/>
    <col min="4886" max="5123" width="11.5703125" style="97"/>
    <col min="5124" max="5124" width="23.140625" style="97" customWidth="1"/>
    <col min="5125" max="5125" width="42.85546875" style="97" customWidth="1"/>
    <col min="5126" max="5126" width="11.5703125" style="97"/>
    <col min="5127" max="5127" width="11.28515625" style="97" customWidth="1"/>
    <col min="5128" max="5128" width="12.85546875" style="97" customWidth="1"/>
    <col min="5129" max="5129" width="12.140625" style="97" customWidth="1"/>
    <col min="5130" max="5130" width="11.7109375" style="97" customWidth="1"/>
    <col min="5131" max="5131" width="11.42578125" style="97" customWidth="1"/>
    <col min="5132" max="5132" width="12.7109375" style="97" customWidth="1"/>
    <col min="5133" max="5133" width="4.140625" style="97" customWidth="1"/>
    <col min="5134" max="5134" width="45.28515625" style="97" customWidth="1"/>
    <col min="5135" max="5135" width="14.85546875" style="97" customWidth="1"/>
    <col min="5136" max="5136" width="12.28515625" style="97" customWidth="1"/>
    <col min="5137" max="5138" width="11.140625" style="97" customWidth="1"/>
    <col min="5139" max="5139" width="12.42578125" style="97" customWidth="1"/>
    <col min="5140" max="5140" width="11.42578125" style="97" customWidth="1"/>
    <col min="5141" max="5141" width="13.5703125" style="97" customWidth="1"/>
    <col min="5142" max="5379" width="11.5703125" style="97"/>
    <col min="5380" max="5380" width="23.140625" style="97" customWidth="1"/>
    <col min="5381" max="5381" width="42.85546875" style="97" customWidth="1"/>
    <col min="5382" max="5382" width="11.5703125" style="97"/>
    <col min="5383" max="5383" width="11.28515625" style="97" customWidth="1"/>
    <col min="5384" max="5384" width="12.85546875" style="97" customWidth="1"/>
    <col min="5385" max="5385" width="12.140625" style="97" customWidth="1"/>
    <col min="5386" max="5386" width="11.7109375" style="97" customWidth="1"/>
    <col min="5387" max="5387" width="11.42578125" style="97" customWidth="1"/>
    <col min="5388" max="5388" width="12.7109375" style="97" customWidth="1"/>
    <col min="5389" max="5389" width="4.140625" style="97" customWidth="1"/>
    <col min="5390" max="5390" width="45.28515625" style="97" customWidth="1"/>
    <col min="5391" max="5391" width="14.85546875" style="97" customWidth="1"/>
    <col min="5392" max="5392" width="12.28515625" style="97" customWidth="1"/>
    <col min="5393" max="5394" width="11.140625" style="97" customWidth="1"/>
    <col min="5395" max="5395" width="12.42578125" style="97" customWidth="1"/>
    <col min="5396" max="5396" width="11.42578125" style="97" customWidth="1"/>
    <col min="5397" max="5397" width="13.5703125" style="97" customWidth="1"/>
    <col min="5398" max="5635" width="11.5703125" style="97"/>
    <col min="5636" max="5636" width="23.140625" style="97" customWidth="1"/>
    <col min="5637" max="5637" width="42.85546875" style="97" customWidth="1"/>
    <col min="5638" max="5638" width="11.5703125" style="97"/>
    <col min="5639" max="5639" width="11.28515625" style="97" customWidth="1"/>
    <col min="5640" max="5640" width="12.85546875" style="97" customWidth="1"/>
    <col min="5641" max="5641" width="12.140625" style="97" customWidth="1"/>
    <col min="5642" max="5642" width="11.7109375" style="97" customWidth="1"/>
    <col min="5643" max="5643" width="11.42578125" style="97" customWidth="1"/>
    <col min="5644" max="5644" width="12.7109375" style="97" customWidth="1"/>
    <col min="5645" max="5645" width="4.140625" style="97" customWidth="1"/>
    <col min="5646" max="5646" width="45.28515625" style="97" customWidth="1"/>
    <col min="5647" max="5647" width="14.85546875" style="97" customWidth="1"/>
    <col min="5648" max="5648" width="12.28515625" style="97" customWidth="1"/>
    <col min="5649" max="5650" width="11.140625" style="97" customWidth="1"/>
    <col min="5651" max="5651" width="12.42578125" style="97" customWidth="1"/>
    <col min="5652" max="5652" width="11.42578125" style="97" customWidth="1"/>
    <col min="5653" max="5653" width="13.5703125" style="97" customWidth="1"/>
    <col min="5654" max="5891" width="11.5703125" style="97"/>
    <col min="5892" max="5892" width="23.140625" style="97" customWidth="1"/>
    <col min="5893" max="5893" width="42.85546875" style="97" customWidth="1"/>
    <col min="5894" max="5894" width="11.5703125" style="97"/>
    <col min="5895" max="5895" width="11.28515625" style="97" customWidth="1"/>
    <col min="5896" max="5896" width="12.85546875" style="97" customWidth="1"/>
    <col min="5897" max="5897" width="12.140625" style="97" customWidth="1"/>
    <col min="5898" max="5898" width="11.7109375" style="97" customWidth="1"/>
    <col min="5899" max="5899" width="11.42578125" style="97" customWidth="1"/>
    <col min="5900" max="5900" width="12.7109375" style="97" customWidth="1"/>
    <col min="5901" max="5901" width="4.140625" style="97" customWidth="1"/>
    <col min="5902" max="5902" width="45.28515625" style="97" customWidth="1"/>
    <col min="5903" max="5903" width="14.85546875" style="97" customWidth="1"/>
    <col min="5904" max="5904" width="12.28515625" style="97" customWidth="1"/>
    <col min="5905" max="5906" width="11.140625" style="97" customWidth="1"/>
    <col min="5907" max="5907" width="12.42578125" style="97" customWidth="1"/>
    <col min="5908" max="5908" width="11.42578125" style="97" customWidth="1"/>
    <col min="5909" max="5909" width="13.5703125" style="97" customWidth="1"/>
    <col min="5910" max="6147" width="11.5703125" style="97"/>
    <col min="6148" max="6148" width="23.140625" style="97" customWidth="1"/>
    <col min="6149" max="6149" width="42.85546875" style="97" customWidth="1"/>
    <col min="6150" max="6150" width="11.5703125" style="97"/>
    <col min="6151" max="6151" width="11.28515625" style="97" customWidth="1"/>
    <col min="6152" max="6152" width="12.85546875" style="97" customWidth="1"/>
    <col min="6153" max="6153" width="12.140625" style="97" customWidth="1"/>
    <col min="6154" max="6154" width="11.7109375" style="97" customWidth="1"/>
    <col min="6155" max="6155" width="11.42578125" style="97" customWidth="1"/>
    <col min="6156" max="6156" width="12.7109375" style="97" customWidth="1"/>
    <col min="6157" max="6157" width="4.140625" style="97" customWidth="1"/>
    <col min="6158" max="6158" width="45.28515625" style="97" customWidth="1"/>
    <col min="6159" max="6159" width="14.85546875" style="97" customWidth="1"/>
    <col min="6160" max="6160" width="12.28515625" style="97" customWidth="1"/>
    <col min="6161" max="6162" width="11.140625" style="97" customWidth="1"/>
    <col min="6163" max="6163" width="12.42578125" style="97" customWidth="1"/>
    <col min="6164" max="6164" width="11.42578125" style="97" customWidth="1"/>
    <col min="6165" max="6165" width="13.5703125" style="97" customWidth="1"/>
    <col min="6166" max="6403" width="11.5703125" style="97"/>
    <col min="6404" max="6404" width="23.140625" style="97" customWidth="1"/>
    <col min="6405" max="6405" width="42.85546875" style="97" customWidth="1"/>
    <col min="6406" max="6406" width="11.5703125" style="97"/>
    <col min="6407" max="6407" width="11.28515625" style="97" customWidth="1"/>
    <col min="6408" max="6408" width="12.85546875" style="97" customWidth="1"/>
    <col min="6409" max="6409" width="12.140625" style="97" customWidth="1"/>
    <col min="6410" max="6410" width="11.7109375" style="97" customWidth="1"/>
    <col min="6411" max="6411" width="11.42578125" style="97" customWidth="1"/>
    <col min="6412" max="6412" width="12.7109375" style="97" customWidth="1"/>
    <col min="6413" max="6413" width="4.140625" style="97" customWidth="1"/>
    <col min="6414" max="6414" width="45.28515625" style="97" customWidth="1"/>
    <col min="6415" max="6415" width="14.85546875" style="97" customWidth="1"/>
    <col min="6416" max="6416" width="12.28515625" style="97" customWidth="1"/>
    <col min="6417" max="6418" width="11.140625" style="97" customWidth="1"/>
    <col min="6419" max="6419" width="12.42578125" style="97" customWidth="1"/>
    <col min="6420" max="6420" width="11.42578125" style="97" customWidth="1"/>
    <col min="6421" max="6421" width="13.5703125" style="97" customWidth="1"/>
    <col min="6422" max="6659" width="11.5703125" style="97"/>
    <col min="6660" max="6660" width="23.140625" style="97" customWidth="1"/>
    <col min="6661" max="6661" width="42.85546875" style="97" customWidth="1"/>
    <col min="6662" max="6662" width="11.5703125" style="97"/>
    <col min="6663" max="6663" width="11.28515625" style="97" customWidth="1"/>
    <col min="6664" max="6664" width="12.85546875" style="97" customWidth="1"/>
    <col min="6665" max="6665" width="12.140625" style="97" customWidth="1"/>
    <col min="6666" max="6666" width="11.7109375" style="97" customWidth="1"/>
    <col min="6667" max="6667" width="11.42578125" style="97" customWidth="1"/>
    <col min="6668" max="6668" width="12.7109375" style="97" customWidth="1"/>
    <col min="6669" max="6669" width="4.140625" style="97" customWidth="1"/>
    <col min="6670" max="6670" width="45.28515625" style="97" customWidth="1"/>
    <col min="6671" max="6671" width="14.85546875" style="97" customWidth="1"/>
    <col min="6672" max="6672" width="12.28515625" style="97" customWidth="1"/>
    <col min="6673" max="6674" width="11.140625" style="97" customWidth="1"/>
    <col min="6675" max="6675" width="12.42578125" style="97" customWidth="1"/>
    <col min="6676" max="6676" width="11.42578125" style="97" customWidth="1"/>
    <col min="6677" max="6677" width="13.5703125" style="97" customWidth="1"/>
    <col min="6678" max="6915" width="11.5703125" style="97"/>
    <col min="6916" max="6916" width="23.140625" style="97" customWidth="1"/>
    <col min="6917" max="6917" width="42.85546875" style="97" customWidth="1"/>
    <col min="6918" max="6918" width="11.5703125" style="97"/>
    <col min="6919" max="6919" width="11.28515625" style="97" customWidth="1"/>
    <col min="6920" max="6920" width="12.85546875" style="97" customWidth="1"/>
    <col min="6921" max="6921" width="12.140625" style="97" customWidth="1"/>
    <col min="6922" max="6922" width="11.7109375" style="97" customWidth="1"/>
    <col min="6923" max="6923" width="11.42578125" style="97" customWidth="1"/>
    <col min="6924" max="6924" width="12.7109375" style="97" customWidth="1"/>
    <col min="6925" max="6925" width="4.140625" style="97" customWidth="1"/>
    <col min="6926" max="6926" width="45.28515625" style="97" customWidth="1"/>
    <col min="6927" max="6927" width="14.85546875" style="97" customWidth="1"/>
    <col min="6928" max="6928" width="12.28515625" style="97" customWidth="1"/>
    <col min="6929" max="6930" width="11.140625" style="97" customWidth="1"/>
    <col min="6931" max="6931" width="12.42578125" style="97" customWidth="1"/>
    <col min="6932" max="6932" width="11.42578125" style="97" customWidth="1"/>
    <col min="6933" max="6933" width="13.5703125" style="97" customWidth="1"/>
    <col min="6934" max="7171" width="11.5703125" style="97"/>
    <col min="7172" max="7172" width="23.140625" style="97" customWidth="1"/>
    <col min="7173" max="7173" width="42.85546875" style="97" customWidth="1"/>
    <col min="7174" max="7174" width="11.5703125" style="97"/>
    <col min="7175" max="7175" width="11.28515625" style="97" customWidth="1"/>
    <col min="7176" max="7176" width="12.85546875" style="97" customWidth="1"/>
    <col min="7177" max="7177" width="12.140625" style="97" customWidth="1"/>
    <col min="7178" max="7178" width="11.7109375" style="97" customWidth="1"/>
    <col min="7179" max="7179" width="11.42578125" style="97" customWidth="1"/>
    <col min="7180" max="7180" width="12.7109375" style="97" customWidth="1"/>
    <col min="7181" max="7181" width="4.140625" style="97" customWidth="1"/>
    <col min="7182" max="7182" width="45.28515625" style="97" customWidth="1"/>
    <col min="7183" max="7183" width="14.85546875" style="97" customWidth="1"/>
    <col min="7184" max="7184" width="12.28515625" style="97" customWidth="1"/>
    <col min="7185" max="7186" width="11.140625" style="97" customWidth="1"/>
    <col min="7187" max="7187" width="12.42578125" style="97" customWidth="1"/>
    <col min="7188" max="7188" width="11.42578125" style="97" customWidth="1"/>
    <col min="7189" max="7189" width="13.5703125" style="97" customWidth="1"/>
    <col min="7190" max="7427" width="11.5703125" style="97"/>
    <col min="7428" max="7428" width="23.140625" style="97" customWidth="1"/>
    <col min="7429" max="7429" width="42.85546875" style="97" customWidth="1"/>
    <col min="7430" max="7430" width="11.5703125" style="97"/>
    <col min="7431" max="7431" width="11.28515625" style="97" customWidth="1"/>
    <col min="7432" max="7432" width="12.85546875" style="97" customWidth="1"/>
    <col min="7433" max="7433" width="12.140625" style="97" customWidth="1"/>
    <col min="7434" max="7434" width="11.7109375" style="97" customWidth="1"/>
    <col min="7435" max="7435" width="11.42578125" style="97" customWidth="1"/>
    <col min="7436" max="7436" width="12.7109375" style="97" customWidth="1"/>
    <col min="7437" max="7437" width="4.140625" style="97" customWidth="1"/>
    <col min="7438" max="7438" width="45.28515625" style="97" customWidth="1"/>
    <col min="7439" max="7439" width="14.85546875" style="97" customWidth="1"/>
    <col min="7440" max="7440" width="12.28515625" style="97" customWidth="1"/>
    <col min="7441" max="7442" width="11.140625" style="97" customWidth="1"/>
    <col min="7443" max="7443" width="12.42578125" style="97" customWidth="1"/>
    <col min="7444" max="7444" width="11.42578125" style="97" customWidth="1"/>
    <col min="7445" max="7445" width="13.5703125" style="97" customWidth="1"/>
    <col min="7446" max="7683" width="11.5703125" style="97"/>
    <col min="7684" max="7684" width="23.140625" style="97" customWidth="1"/>
    <col min="7685" max="7685" width="42.85546875" style="97" customWidth="1"/>
    <col min="7686" max="7686" width="11.5703125" style="97"/>
    <col min="7687" max="7687" width="11.28515625" style="97" customWidth="1"/>
    <col min="7688" max="7688" width="12.85546875" style="97" customWidth="1"/>
    <col min="7689" max="7689" width="12.140625" style="97" customWidth="1"/>
    <col min="7690" max="7690" width="11.7109375" style="97" customWidth="1"/>
    <col min="7691" max="7691" width="11.42578125" style="97" customWidth="1"/>
    <col min="7692" max="7692" width="12.7109375" style="97" customWidth="1"/>
    <col min="7693" max="7693" width="4.140625" style="97" customWidth="1"/>
    <col min="7694" max="7694" width="45.28515625" style="97" customWidth="1"/>
    <col min="7695" max="7695" width="14.85546875" style="97" customWidth="1"/>
    <col min="7696" max="7696" width="12.28515625" style="97" customWidth="1"/>
    <col min="7697" max="7698" width="11.140625" style="97" customWidth="1"/>
    <col min="7699" max="7699" width="12.42578125" style="97" customWidth="1"/>
    <col min="7700" max="7700" width="11.42578125" style="97" customWidth="1"/>
    <col min="7701" max="7701" width="13.5703125" style="97" customWidth="1"/>
    <col min="7702" max="7939" width="11.5703125" style="97"/>
    <col min="7940" max="7940" width="23.140625" style="97" customWidth="1"/>
    <col min="7941" max="7941" width="42.85546875" style="97" customWidth="1"/>
    <col min="7942" max="7942" width="11.5703125" style="97"/>
    <col min="7943" max="7943" width="11.28515625" style="97" customWidth="1"/>
    <col min="7944" max="7944" width="12.85546875" style="97" customWidth="1"/>
    <col min="7945" max="7945" width="12.140625" style="97" customWidth="1"/>
    <col min="7946" max="7946" width="11.7109375" style="97" customWidth="1"/>
    <col min="7947" max="7947" width="11.42578125" style="97" customWidth="1"/>
    <col min="7948" max="7948" width="12.7109375" style="97" customWidth="1"/>
    <col min="7949" max="7949" width="4.140625" style="97" customWidth="1"/>
    <col min="7950" max="7950" width="45.28515625" style="97" customWidth="1"/>
    <col min="7951" max="7951" width="14.85546875" style="97" customWidth="1"/>
    <col min="7952" max="7952" width="12.28515625" style="97" customWidth="1"/>
    <col min="7953" max="7954" width="11.140625" style="97" customWidth="1"/>
    <col min="7955" max="7955" width="12.42578125" style="97" customWidth="1"/>
    <col min="7956" max="7956" width="11.42578125" style="97" customWidth="1"/>
    <col min="7957" max="7957" width="13.5703125" style="97" customWidth="1"/>
    <col min="7958" max="8195" width="11.5703125" style="97"/>
    <col min="8196" max="8196" width="23.140625" style="97" customWidth="1"/>
    <col min="8197" max="8197" width="42.85546875" style="97" customWidth="1"/>
    <col min="8198" max="8198" width="11.5703125" style="97"/>
    <col min="8199" max="8199" width="11.28515625" style="97" customWidth="1"/>
    <col min="8200" max="8200" width="12.85546875" style="97" customWidth="1"/>
    <col min="8201" max="8201" width="12.140625" style="97" customWidth="1"/>
    <col min="8202" max="8202" width="11.7109375" style="97" customWidth="1"/>
    <col min="8203" max="8203" width="11.42578125" style="97" customWidth="1"/>
    <col min="8204" max="8204" width="12.7109375" style="97" customWidth="1"/>
    <col min="8205" max="8205" width="4.140625" style="97" customWidth="1"/>
    <col min="8206" max="8206" width="45.28515625" style="97" customWidth="1"/>
    <col min="8207" max="8207" width="14.85546875" style="97" customWidth="1"/>
    <col min="8208" max="8208" width="12.28515625" style="97" customWidth="1"/>
    <col min="8209" max="8210" width="11.140625" style="97" customWidth="1"/>
    <col min="8211" max="8211" width="12.42578125" style="97" customWidth="1"/>
    <col min="8212" max="8212" width="11.42578125" style="97" customWidth="1"/>
    <col min="8213" max="8213" width="13.5703125" style="97" customWidth="1"/>
    <col min="8214" max="8451" width="11.5703125" style="97"/>
    <col min="8452" max="8452" width="23.140625" style="97" customWidth="1"/>
    <col min="8453" max="8453" width="42.85546875" style="97" customWidth="1"/>
    <col min="8454" max="8454" width="11.5703125" style="97"/>
    <col min="8455" max="8455" width="11.28515625" style="97" customWidth="1"/>
    <col min="8456" max="8456" width="12.85546875" style="97" customWidth="1"/>
    <col min="8457" max="8457" width="12.140625" style="97" customWidth="1"/>
    <col min="8458" max="8458" width="11.7109375" style="97" customWidth="1"/>
    <col min="8459" max="8459" width="11.42578125" style="97" customWidth="1"/>
    <col min="8460" max="8460" width="12.7109375" style="97" customWidth="1"/>
    <col min="8461" max="8461" width="4.140625" style="97" customWidth="1"/>
    <col min="8462" max="8462" width="45.28515625" style="97" customWidth="1"/>
    <col min="8463" max="8463" width="14.85546875" style="97" customWidth="1"/>
    <col min="8464" max="8464" width="12.28515625" style="97" customWidth="1"/>
    <col min="8465" max="8466" width="11.140625" style="97" customWidth="1"/>
    <col min="8467" max="8467" width="12.42578125" style="97" customWidth="1"/>
    <col min="8468" max="8468" width="11.42578125" style="97" customWidth="1"/>
    <col min="8469" max="8469" width="13.5703125" style="97" customWidth="1"/>
    <col min="8470" max="8707" width="11.5703125" style="97"/>
    <col min="8708" max="8708" width="23.140625" style="97" customWidth="1"/>
    <col min="8709" max="8709" width="42.85546875" style="97" customWidth="1"/>
    <col min="8710" max="8710" width="11.5703125" style="97"/>
    <col min="8711" max="8711" width="11.28515625" style="97" customWidth="1"/>
    <col min="8712" max="8712" width="12.85546875" style="97" customWidth="1"/>
    <col min="8713" max="8713" width="12.140625" style="97" customWidth="1"/>
    <col min="8714" max="8714" width="11.7109375" style="97" customWidth="1"/>
    <col min="8715" max="8715" width="11.42578125" style="97" customWidth="1"/>
    <col min="8716" max="8716" width="12.7109375" style="97" customWidth="1"/>
    <col min="8717" max="8717" width="4.140625" style="97" customWidth="1"/>
    <col min="8718" max="8718" width="45.28515625" style="97" customWidth="1"/>
    <col min="8719" max="8719" width="14.85546875" style="97" customWidth="1"/>
    <col min="8720" max="8720" width="12.28515625" style="97" customWidth="1"/>
    <col min="8721" max="8722" width="11.140625" style="97" customWidth="1"/>
    <col min="8723" max="8723" width="12.42578125" style="97" customWidth="1"/>
    <col min="8724" max="8724" width="11.42578125" style="97" customWidth="1"/>
    <col min="8725" max="8725" width="13.5703125" style="97" customWidth="1"/>
    <col min="8726" max="8963" width="11.5703125" style="97"/>
    <col min="8964" max="8964" width="23.140625" style="97" customWidth="1"/>
    <col min="8965" max="8965" width="42.85546875" style="97" customWidth="1"/>
    <col min="8966" max="8966" width="11.5703125" style="97"/>
    <col min="8967" max="8967" width="11.28515625" style="97" customWidth="1"/>
    <col min="8968" max="8968" width="12.85546875" style="97" customWidth="1"/>
    <col min="8969" max="8969" width="12.140625" style="97" customWidth="1"/>
    <col min="8970" max="8970" width="11.7109375" style="97" customWidth="1"/>
    <col min="8971" max="8971" width="11.42578125" style="97" customWidth="1"/>
    <col min="8972" max="8972" width="12.7109375" style="97" customWidth="1"/>
    <col min="8973" max="8973" width="4.140625" style="97" customWidth="1"/>
    <col min="8974" max="8974" width="45.28515625" style="97" customWidth="1"/>
    <col min="8975" max="8975" width="14.85546875" style="97" customWidth="1"/>
    <col min="8976" max="8976" width="12.28515625" style="97" customWidth="1"/>
    <col min="8977" max="8978" width="11.140625" style="97" customWidth="1"/>
    <col min="8979" max="8979" width="12.42578125" style="97" customWidth="1"/>
    <col min="8980" max="8980" width="11.42578125" style="97" customWidth="1"/>
    <col min="8981" max="8981" width="13.5703125" style="97" customWidth="1"/>
    <col min="8982" max="9219" width="11.5703125" style="97"/>
    <col min="9220" max="9220" width="23.140625" style="97" customWidth="1"/>
    <col min="9221" max="9221" width="42.85546875" style="97" customWidth="1"/>
    <col min="9222" max="9222" width="11.5703125" style="97"/>
    <col min="9223" max="9223" width="11.28515625" style="97" customWidth="1"/>
    <col min="9224" max="9224" width="12.85546875" style="97" customWidth="1"/>
    <col min="9225" max="9225" width="12.140625" style="97" customWidth="1"/>
    <col min="9226" max="9226" width="11.7109375" style="97" customWidth="1"/>
    <col min="9227" max="9227" width="11.42578125" style="97" customWidth="1"/>
    <col min="9228" max="9228" width="12.7109375" style="97" customWidth="1"/>
    <col min="9229" max="9229" width="4.140625" style="97" customWidth="1"/>
    <col min="9230" max="9230" width="45.28515625" style="97" customWidth="1"/>
    <col min="9231" max="9231" width="14.85546875" style="97" customWidth="1"/>
    <col min="9232" max="9232" width="12.28515625" style="97" customWidth="1"/>
    <col min="9233" max="9234" width="11.140625" style="97" customWidth="1"/>
    <col min="9235" max="9235" width="12.42578125" style="97" customWidth="1"/>
    <col min="9236" max="9236" width="11.42578125" style="97" customWidth="1"/>
    <col min="9237" max="9237" width="13.5703125" style="97" customWidth="1"/>
    <col min="9238" max="9475" width="11.5703125" style="97"/>
    <col min="9476" max="9476" width="23.140625" style="97" customWidth="1"/>
    <col min="9477" max="9477" width="42.85546875" style="97" customWidth="1"/>
    <col min="9478" max="9478" width="11.5703125" style="97"/>
    <col min="9479" max="9479" width="11.28515625" style="97" customWidth="1"/>
    <col min="9480" max="9480" width="12.85546875" style="97" customWidth="1"/>
    <col min="9481" max="9481" width="12.140625" style="97" customWidth="1"/>
    <col min="9482" max="9482" width="11.7109375" style="97" customWidth="1"/>
    <col min="9483" max="9483" width="11.42578125" style="97" customWidth="1"/>
    <col min="9484" max="9484" width="12.7109375" style="97" customWidth="1"/>
    <col min="9485" max="9485" width="4.140625" style="97" customWidth="1"/>
    <col min="9486" max="9486" width="45.28515625" style="97" customWidth="1"/>
    <col min="9487" max="9487" width="14.85546875" style="97" customWidth="1"/>
    <col min="9488" max="9488" width="12.28515625" style="97" customWidth="1"/>
    <col min="9489" max="9490" width="11.140625" style="97" customWidth="1"/>
    <col min="9491" max="9491" width="12.42578125" style="97" customWidth="1"/>
    <col min="9492" max="9492" width="11.42578125" style="97" customWidth="1"/>
    <col min="9493" max="9493" width="13.5703125" style="97" customWidth="1"/>
    <col min="9494" max="9731" width="11.5703125" style="97"/>
    <col min="9732" max="9732" width="23.140625" style="97" customWidth="1"/>
    <col min="9733" max="9733" width="42.85546875" style="97" customWidth="1"/>
    <col min="9734" max="9734" width="11.5703125" style="97"/>
    <col min="9735" max="9735" width="11.28515625" style="97" customWidth="1"/>
    <col min="9736" max="9736" width="12.85546875" style="97" customWidth="1"/>
    <col min="9737" max="9737" width="12.140625" style="97" customWidth="1"/>
    <col min="9738" max="9738" width="11.7109375" style="97" customWidth="1"/>
    <col min="9739" max="9739" width="11.42578125" style="97" customWidth="1"/>
    <col min="9740" max="9740" width="12.7109375" style="97" customWidth="1"/>
    <col min="9741" max="9741" width="4.140625" style="97" customWidth="1"/>
    <col min="9742" max="9742" width="45.28515625" style="97" customWidth="1"/>
    <col min="9743" max="9743" width="14.85546875" style="97" customWidth="1"/>
    <col min="9744" max="9744" width="12.28515625" style="97" customWidth="1"/>
    <col min="9745" max="9746" width="11.140625" style="97" customWidth="1"/>
    <col min="9747" max="9747" width="12.42578125" style="97" customWidth="1"/>
    <col min="9748" max="9748" width="11.42578125" style="97" customWidth="1"/>
    <col min="9749" max="9749" width="13.5703125" style="97" customWidth="1"/>
    <col min="9750" max="9987" width="11.5703125" style="97"/>
    <col min="9988" max="9988" width="23.140625" style="97" customWidth="1"/>
    <col min="9989" max="9989" width="42.85546875" style="97" customWidth="1"/>
    <col min="9990" max="9990" width="11.5703125" style="97"/>
    <col min="9991" max="9991" width="11.28515625" style="97" customWidth="1"/>
    <col min="9992" max="9992" width="12.85546875" style="97" customWidth="1"/>
    <col min="9993" max="9993" width="12.140625" style="97" customWidth="1"/>
    <col min="9994" max="9994" width="11.7109375" style="97" customWidth="1"/>
    <col min="9995" max="9995" width="11.42578125" style="97" customWidth="1"/>
    <col min="9996" max="9996" width="12.7109375" style="97" customWidth="1"/>
    <col min="9997" max="9997" width="4.140625" style="97" customWidth="1"/>
    <col min="9998" max="9998" width="45.28515625" style="97" customWidth="1"/>
    <col min="9999" max="9999" width="14.85546875" style="97" customWidth="1"/>
    <col min="10000" max="10000" width="12.28515625" style="97" customWidth="1"/>
    <col min="10001" max="10002" width="11.140625" style="97" customWidth="1"/>
    <col min="10003" max="10003" width="12.42578125" style="97" customWidth="1"/>
    <col min="10004" max="10004" width="11.42578125" style="97" customWidth="1"/>
    <col min="10005" max="10005" width="13.5703125" style="97" customWidth="1"/>
    <col min="10006" max="10243" width="11.5703125" style="97"/>
    <col min="10244" max="10244" width="23.140625" style="97" customWidth="1"/>
    <col min="10245" max="10245" width="42.85546875" style="97" customWidth="1"/>
    <col min="10246" max="10246" width="11.5703125" style="97"/>
    <col min="10247" max="10247" width="11.28515625" style="97" customWidth="1"/>
    <col min="10248" max="10248" width="12.85546875" style="97" customWidth="1"/>
    <col min="10249" max="10249" width="12.140625" style="97" customWidth="1"/>
    <col min="10250" max="10250" width="11.7109375" style="97" customWidth="1"/>
    <col min="10251" max="10251" width="11.42578125" style="97" customWidth="1"/>
    <col min="10252" max="10252" width="12.7109375" style="97" customWidth="1"/>
    <col min="10253" max="10253" width="4.140625" style="97" customWidth="1"/>
    <col min="10254" max="10254" width="45.28515625" style="97" customWidth="1"/>
    <col min="10255" max="10255" width="14.85546875" style="97" customWidth="1"/>
    <col min="10256" max="10256" width="12.28515625" style="97" customWidth="1"/>
    <col min="10257" max="10258" width="11.140625" style="97" customWidth="1"/>
    <col min="10259" max="10259" width="12.42578125" style="97" customWidth="1"/>
    <col min="10260" max="10260" width="11.42578125" style="97" customWidth="1"/>
    <col min="10261" max="10261" width="13.5703125" style="97" customWidth="1"/>
    <col min="10262" max="10499" width="11.5703125" style="97"/>
    <col min="10500" max="10500" width="23.140625" style="97" customWidth="1"/>
    <col min="10501" max="10501" width="42.85546875" style="97" customWidth="1"/>
    <col min="10502" max="10502" width="11.5703125" style="97"/>
    <col min="10503" max="10503" width="11.28515625" style="97" customWidth="1"/>
    <col min="10504" max="10504" width="12.85546875" style="97" customWidth="1"/>
    <col min="10505" max="10505" width="12.140625" style="97" customWidth="1"/>
    <col min="10506" max="10506" width="11.7109375" style="97" customWidth="1"/>
    <col min="10507" max="10507" width="11.42578125" style="97" customWidth="1"/>
    <col min="10508" max="10508" width="12.7109375" style="97" customWidth="1"/>
    <col min="10509" max="10509" width="4.140625" style="97" customWidth="1"/>
    <col min="10510" max="10510" width="45.28515625" style="97" customWidth="1"/>
    <col min="10511" max="10511" width="14.85546875" style="97" customWidth="1"/>
    <col min="10512" max="10512" width="12.28515625" style="97" customWidth="1"/>
    <col min="10513" max="10514" width="11.140625" style="97" customWidth="1"/>
    <col min="10515" max="10515" width="12.42578125" style="97" customWidth="1"/>
    <col min="10516" max="10516" width="11.42578125" style="97" customWidth="1"/>
    <col min="10517" max="10517" width="13.5703125" style="97" customWidth="1"/>
    <col min="10518" max="10755" width="11.5703125" style="97"/>
    <col min="10756" max="10756" width="23.140625" style="97" customWidth="1"/>
    <col min="10757" max="10757" width="42.85546875" style="97" customWidth="1"/>
    <col min="10758" max="10758" width="11.5703125" style="97"/>
    <col min="10759" max="10759" width="11.28515625" style="97" customWidth="1"/>
    <col min="10760" max="10760" width="12.85546875" style="97" customWidth="1"/>
    <col min="10761" max="10761" width="12.140625" style="97" customWidth="1"/>
    <col min="10762" max="10762" width="11.7109375" style="97" customWidth="1"/>
    <col min="10763" max="10763" width="11.42578125" style="97" customWidth="1"/>
    <col min="10764" max="10764" width="12.7109375" style="97" customWidth="1"/>
    <col min="10765" max="10765" width="4.140625" style="97" customWidth="1"/>
    <col min="10766" max="10766" width="45.28515625" style="97" customWidth="1"/>
    <col min="10767" max="10767" width="14.85546875" style="97" customWidth="1"/>
    <col min="10768" max="10768" width="12.28515625" style="97" customWidth="1"/>
    <col min="10769" max="10770" width="11.140625" style="97" customWidth="1"/>
    <col min="10771" max="10771" width="12.42578125" style="97" customWidth="1"/>
    <col min="10772" max="10772" width="11.42578125" style="97" customWidth="1"/>
    <col min="10773" max="10773" width="13.5703125" style="97" customWidth="1"/>
    <col min="10774" max="11011" width="11.5703125" style="97"/>
    <col min="11012" max="11012" width="23.140625" style="97" customWidth="1"/>
    <col min="11013" max="11013" width="42.85546875" style="97" customWidth="1"/>
    <col min="11014" max="11014" width="11.5703125" style="97"/>
    <col min="11015" max="11015" width="11.28515625" style="97" customWidth="1"/>
    <col min="11016" max="11016" width="12.85546875" style="97" customWidth="1"/>
    <col min="11017" max="11017" width="12.140625" style="97" customWidth="1"/>
    <col min="11018" max="11018" width="11.7109375" style="97" customWidth="1"/>
    <col min="11019" max="11019" width="11.42578125" style="97" customWidth="1"/>
    <col min="11020" max="11020" width="12.7109375" style="97" customWidth="1"/>
    <col min="11021" max="11021" width="4.140625" style="97" customWidth="1"/>
    <col min="11022" max="11022" width="45.28515625" style="97" customWidth="1"/>
    <col min="11023" max="11023" width="14.85546875" style="97" customWidth="1"/>
    <col min="11024" max="11024" width="12.28515625" style="97" customWidth="1"/>
    <col min="11025" max="11026" width="11.140625" style="97" customWidth="1"/>
    <col min="11027" max="11027" width="12.42578125" style="97" customWidth="1"/>
    <col min="11028" max="11028" width="11.42578125" style="97" customWidth="1"/>
    <col min="11029" max="11029" width="13.5703125" style="97" customWidth="1"/>
    <col min="11030" max="11267" width="11.5703125" style="97"/>
    <col min="11268" max="11268" width="23.140625" style="97" customWidth="1"/>
    <col min="11269" max="11269" width="42.85546875" style="97" customWidth="1"/>
    <col min="11270" max="11270" width="11.5703125" style="97"/>
    <col min="11271" max="11271" width="11.28515625" style="97" customWidth="1"/>
    <col min="11272" max="11272" width="12.85546875" style="97" customWidth="1"/>
    <col min="11273" max="11273" width="12.140625" style="97" customWidth="1"/>
    <col min="11274" max="11274" width="11.7109375" style="97" customWidth="1"/>
    <col min="11275" max="11275" width="11.42578125" style="97" customWidth="1"/>
    <col min="11276" max="11276" width="12.7109375" style="97" customWidth="1"/>
    <col min="11277" max="11277" width="4.140625" style="97" customWidth="1"/>
    <col min="11278" max="11278" width="45.28515625" style="97" customWidth="1"/>
    <col min="11279" max="11279" width="14.85546875" style="97" customWidth="1"/>
    <col min="11280" max="11280" width="12.28515625" style="97" customWidth="1"/>
    <col min="11281" max="11282" width="11.140625" style="97" customWidth="1"/>
    <col min="11283" max="11283" width="12.42578125" style="97" customWidth="1"/>
    <col min="11284" max="11284" width="11.42578125" style="97" customWidth="1"/>
    <col min="11285" max="11285" width="13.5703125" style="97" customWidth="1"/>
    <col min="11286" max="11523" width="11.5703125" style="97"/>
    <col min="11524" max="11524" width="23.140625" style="97" customWidth="1"/>
    <col min="11525" max="11525" width="42.85546875" style="97" customWidth="1"/>
    <col min="11526" max="11526" width="11.5703125" style="97"/>
    <col min="11527" max="11527" width="11.28515625" style="97" customWidth="1"/>
    <col min="11528" max="11528" width="12.85546875" style="97" customWidth="1"/>
    <col min="11529" max="11529" width="12.140625" style="97" customWidth="1"/>
    <col min="11530" max="11530" width="11.7109375" style="97" customWidth="1"/>
    <col min="11531" max="11531" width="11.42578125" style="97" customWidth="1"/>
    <col min="11532" max="11532" width="12.7109375" style="97" customWidth="1"/>
    <col min="11533" max="11533" width="4.140625" style="97" customWidth="1"/>
    <col min="11534" max="11534" width="45.28515625" style="97" customWidth="1"/>
    <col min="11535" max="11535" width="14.85546875" style="97" customWidth="1"/>
    <col min="11536" max="11536" width="12.28515625" style="97" customWidth="1"/>
    <col min="11537" max="11538" width="11.140625" style="97" customWidth="1"/>
    <col min="11539" max="11539" width="12.42578125" style="97" customWidth="1"/>
    <col min="11540" max="11540" width="11.42578125" style="97" customWidth="1"/>
    <col min="11541" max="11541" width="13.5703125" style="97" customWidth="1"/>
    <col min="11542" max="11779" width="11.5703125" style="97"/>
    <col min="11780" max="11780" width="23.140625" style="97" customWidth="1"/>
    <col min="11781" max="11781" width="42.85546875" style="97" customWidth="1"/>
    <col min="11782" max="11782" width="11.5703125" style="97"/>
    <col min="11783" max="11783" width="11.28515625" style="97" customWidth="1"/>
    <col min="11784" max="11784" width="12.85546875" style="97" customWidth="1"/>
    <col min="11785" max="11785" width="12.140625" style="97" customWidth="1"/>
    <col min="11786" max="11786" width="11.7109375" style="97" customWidth="1"/>
    <col min="11787" max="11787" width="11.42578125" style="97" customWidth="1"/>
    <col min="11788" max="11788" width="12.7109375" style="97" customWidth="1"/>
    <col min="11789" max="11789" width="4.140625" style="97" customWidth="1"/>
    <col min="11790" max="11790" width="45.28515625" style="97" customWidth="1"/>
    <col min="11791" max="11791" width="14.85546875" style="97" customWidth="1"/>
    <col min="11792" max="11792" width="12.28515625" style="97" customWidth="1"/>
    <col min="11793" max="11794" width="11.140625" style="97" customWidth="1"/>
    <col min="11795" max="11795" width="12.42578125" style="97" customWidth="1"/>
    <col min="11796" max="11796" width="11.42578125" style="97" customWidth="1"/>
    <col min="11797" max="11797" width="13.5703125" style="97" customWidth="1"/>
    <col min="11798" max="12035" width="11.5703125" style="97"/>
    <col min="12036" max="12036" width="23.140625" style="97" customWidth="1"/>
    <col min="12037" max="12037" width="42.85546875" style="97" customWidth="1"/>
    <col min="12038" max="12038" width="11.5703125" style="97"/>
    <col min="12039" max="12039" width="11.28515625" style="97" customWidth="1"/>
    <col min="12040" max="12040" width="12.85546875" style="97" customWidth="1"/>
    <col min="12041" max="12041" width="12.140625" style="97" customWidth="1"/>
    <col min="12042" max="12042" width="11.7109375" style="97" customWidth="1"/>
    <col min="12043" max="12043" width="11.42578125" style="97" customWidth="1"/>
    <col min="12044" max="12044" width="12.7109375" style="97" customWidth="1"/>
    <col min="12045" max="12045" width="4.140625" style="97" customWidth="1"/>
    <col min="12046" max="12046" width="45.28515625" style="97" customWidth="1"/>
    <col min="12047" max="12047" width="14.85546875" style="97" customWidth="1"/>
    <col min="12048" max="12048" width="12.28515625" style="97" customWidth="1"/>
    <col min="12049" max="12050" width="11.140625" style="97" customWidth="1"/>
    <col min="12051" max="12051" width="12.42578125" style="97" customWidth="1"/>
    <col min="12052" max="12052" width="11.42578125" style="97" customWidth="1"/>
    <col min="12053" max="12053" width="13.5703125" style="97" customWidth="1"/>
    <col min="12054" max="12291" width="11.5703125" style="97"/>
    <col min="12292" max="12292" width="23.140625" style="97" customWidth="1"/>
    <col min="12293" max="12293" width="42.85546875" style="97" customWidth="1"/>
    <col min="12294" max="12294" width="11.5703125" style="97"/>
    <col min="12295" max="12295" width="11.28515625" style="97" customWidth="1"/>
    <col min="12296" max="12296" width="12.85546875" style="97" customWidth="1"/>
    <col min="12297" max="12297" width="12.140625" style="97" customWidth="1"/>
    <col min="12298" max="12298" width="11.7109375" style="97" customWidth="1"/>
    <col min="12299" max="12299" width="11.42578125" style="97" customWidth="1"/>
    <col min="12300" max="12300" width="12.7109375" style="97" customWidth="1"/>
    <col min="12301" max="12301" width="4.140625" style="97" customWidth="1"/>
    <col min="12302" max="12302" width="45.28515625" style="97" customWidth="1"/>
    <col min="12303" max="12303" width="14.85546875" style="97" customWidth="1"/>
    <col min="12304" max="12304" width="12.28515625" style="97" customWidth="1"/>
    <col min="12305" max="12306" width="11.140625" style="97" customWidth="1"/>
    <col min="12307" max="12307" width="12.42578125" style="97" customWidth="1"/>
    <col min="12308" max="12308" width="11.42578125" style="97" customWidth="1"/>
    <col min="12309" max="12309" width="13.5703125" style="97" customWidth="1"/>
    <col min="12310" max="12547" width="11.5703125" style="97"/>
    <col min="12548" max="12548" width="23.140625" style="97" customWidth="1"/>
    <col min="12549" max="12549" width="42.85546875" style="97" customWidth="1"/>
    <col min="12550" max="12550" width="11.5703125" style="97"/>
    <col min="12551" max="12551" width="11.28515625" style="97" customWidth="1"/>
    <col min="12552" max="12552" width="12.85546875" style="97" customWidth="1"/>
    <col min="12553" max="12553" width="12.140625" style="97" customWidth="1"/>
    <col min="12554" max="12554" width="11.7109375" style="97" customWidth="1"/>
    <col min="12555" max="12555" width="11.42578125" style="97" customWidth="1"/>
    <col min="12556" max="12556" width="12.7109375" style="97" customWidth="1"/>
    <col min="12557" max="12557" width="4.140625" style="97" customWidth="1"/>
    <col min="12558" max="12558" width="45.28515625" style="97" customWidth="1"/>
    <col min="12559" max="12559" width="14.85546875" style="97" customWidth="1"/>
    <col min="12560" max="12560" width="12.28515625" style="97" customWidth="1"/>
    <col min="12561" max="12562" width="11.140625" style="97" customWidth="1"/>
    <col min="12563" max="12563" width="12.42578125" style="97" customWidth="1"/>
    <col min="12564" max="12564" width="11.42578125" style="97" customWidth="1"/>
    <col min="12565" max="12565" width="13.5703125" style="97" customWidth="1"/>
    <col min="12566" max="12803" width="11.5703125" style="97"/>
    <col min="12804" max="12804" width="23.140625" style="97" customWidth="1"/>
    <col min="12805" max="12805" width="42.85546875" style="97" customWidth="1"/>
    <col min="12806" max="12806" width="11.5703125" style="97"/>
    <col min="12807" max="12807" width="11.28515625" style="97" customWidth="1"/>
    <col min="12808" max="12808" width="12.85546875" style="97" customWidth="1"/>
    <col min="12809" max="12809" width="12.140625" style="97" customWidth="1"/>
    <col min="12810" max="12810" width="11.7109375" style="97" customWidth="1"/>
    <col min="12811" max="12811" width="11.42578125" style="97" customWidth="1"/>
    <col min="12812" max="12812" width="12.7109375" style="97" customWidth="1"/>
    <col min="12813" max="12813" width="4.140625" style="97" customWidth="1"/>
    <col min="12814" max="12814" width="45.28515625" style="97" customWidth="1"/>
    <col min="12815" max="12815" width="14.85546875" style="97" customWidth="1"/>
    <col min="12816" max="12816" width="12.28515625" style="97" customWidth="1"/>
    <col min="12817" max="12818" width="11.140625" style="97" customWidth="1"/>
    <col min="12819" max="12819" width="12.42578125" style="97" customWidth="1"/>
    <col min="12820" max="12820" width="11.42578125" style="97" customWidth="1"/>
    <col min="12821" max="12821" width="13.5703125" style="97" customWidth="1"/>
    <col min="12822" max="13059" width="11.5703125" style="97"/>
    <col min="13060" max="13060" width="23.140625" style="97" customWidth="1"/>
    <col min="13061" max="13061" width="42.85546875" style="97" customWidth="1"/>
    <col min="13062" max="13062" width="11.5703125" style="97"/>
    <col min="13063" max="13063" width="11.28515625" style="97" customWidth="1"/>
    <col min="13064" max="13064" width="12.85546875" style="97" customWidth="1"/>
    <col min="13065" max="13065" width="12.140625" style="97" customWidth="1"/>
    <col min="13066" max="13066" width="11.7109375" style="97" customWidth="1"/>
    <col min="13067" max="13067" width="11.42578125" style="97" customWidth="1"/>
    <col min="13068" max="13068" width="12.7109375" style="97" customWidth="1"/>
    <col min="13069" max="13069" width="4.140625" style="97" customWidth="1"/>
    <col min="13070" max="13070" width="45.28515625" style="97" customWidth="1"/>
    <col min="13071" max="13071" width="14.85546875" style="97" customWidth="1"/>
    <col min="13072" max="13072" width="12.28515625" style="97" customWidth="1"/>
    <col min="13073" max="13074" width="11.140625" style="97" customWidth="1"/>
    <col min="13075" max="13075" width="12.42578125" style="97" customWidth="1"/>
    <col min="13076" max="13076" width="11.42578125" style="97" customWidth="1"/>
    <col min="13077" max="13077" width="13.5703125" style="97" customWidth="1"/>
    <col min="13078" max="13315" width="11.5703125" style="97"/>
    <col min="13316" max="13316" width="23.140625" style="97" customWidth="1"/>
    <col min="13317" max="13317" width="42.85546875" style="97" customWidth="1"/>
    <col min="13318" max="13318" width="11.5703125" style="97"/>
    <col min="13319" max="13319" width="11.28515625" style="97" customWidth="1"/>
    <col min="13320" max="13320" width="12.85546875" style="97" customWidth="1"/>
    <col min="13321" max="13321" width="12.140625" style="97" customWidth="1"/>
    <col min="13322" max="13322" width="11.7109375" style="97" customWidth="1"/>
    <col min="13323" max="13323" width="11.42578125" style="97" customWidth="1"/>
    <col min="13324" max="13324" width="12.7109375" style="97" customWidth="1"/>
    <col min="13325" max="13325" width="4.140625" style="97" customWidth="1"/>
    <col min="13326" max="13326" width="45.28515625" style="97" customWidth="1"/>
    <col min="13327" max="13327" width="14.85546875" style="97" customWidth="1"/>
    <col min="13328" max="13328" width="12.28515625" style="97" customWidth="1"/>
    <col min="13329" max="13330" width="11.140625" style="97" customWidth="1"/>
    <col min="13331" max="13331" width="12.42578125" style="97" customWidth="1"/>
    <col min="13332" max="13332" width="11.42578125" style="97" customWidth="1"/>
    <col min="13333" max="13333" width="13.5703125" style="97" customWidth="1"/>
    <col min="13334" max="13571" width="11.5703125" style="97"/>
    <col min="13572" max="13572" width="23.140625" style="97" customWidth="1"/>
    <col min="13573" max="13573" width="42.85546875" style="97" customWidth="1"/>
    <col min="13574" max="13574" width="11.5703125" style="97"/>
    <col min="13575" max="13575" width="11.28515625" style="97" customWidth="1"/>
    <col min="13576" max="13576" width="12.85546875" style="97" customWidth="1"/>
    <col min="13577" max="13577" width="12.140625" style="97" customWidth="1"/>
    <col min="13578" max="13578" width="11.7109375" style="97" customWidth="1"/>
    <col min="13579" max="13579" width="11.42578125" style="97" customWidth="1"/>
    <col min="13580" max="13580" width="12.7109375" style="97" customWidth="1"/>
    <col min="13581" max="13581" width="4.140625" style="97" customWidth="1"/>
    <col min="13582" max="13582" width="45.28515625" style="97" customWidth="1"/>
    <col min="13583" max="13583" width="14.85546875" style="97" customWidth="1"/>
    <col min="13584" max="13584" width="12.28515625" style="97" customWidth="1"/>
    <col min="13585" max="13586" width="11.140625" style="97" customWidth="1"/>
    <col min="13587" max="13587" width="12.42578125" style="97" customWidth="1"/>
    <col min="13588" max="13588" width="11.42578125" style="97" customWidth="1"/>
    <col min="13589" max="13589" width="13.5703125" style="97" customWidth="1"/>
    <col min="13590" max="13827" width="11.5703125" style="97"/>
    <col min="13828" max="13828" width="23.140625" style="97" customWidth="1"/>
    <col min="13829" max="13829" width="42.85546875" style="97" customWidth="1"/>
    <col min="13830" max="13830" width="11.5703125" style="97"/>
    <col min="13831" max="13831" width="11.28515625" style="97" customWidth="1"/>
    <col min="13832" max="13832" width="12.85546875" style="97" customWidth="1"/>
    <col min="13833" max="13833" width="12.140625" style="97" customWidth="1"/>
    <col min="13834" max="13834" width="11.7109375" style="97" customWidth="1"/>
    <col min="13835" max="13835" width="11.42578125" style="97" customWidth="1"/>
    <col min="13836" max="13836" width="12.7109375" style="97" customWidth="1"/>
    <col min="13837" max="13837" width="4.140625" style="97" customWidth="1"/>
    <col min="13838" max="13838" width="45.28515625" style="97" customWidth="1"/>
    <col min="13839" max="13839" width="14.85546875" style="97" customWidth="1"/>
    <col min="13840" max="13840" width="12.28515625" style="97" customWidth="1"/>
    <col min="13841" max="13842" width="11.140625" style="97" customWidth="1"/>
    <col min="13843" max="13843" width="12.42578125" style="97" customWidth="1"/>
    <col min="13844" max="13844" width="11.42578125" style="97" customWidth="1"/>
    <col min="13845" max="13845" width="13.5703125" style="97" customWidth="1"/>
    <col min="13846" max="14083" width="11.5703125" style="97"/>
    <col min="14084" max="14084" width="23.140625" style="97" customWidth="1"/>
    <col min="14085" max="14085" width="42.85546875" style="97" customWidth="1"/>
    <col min="14086" max="14086" width="11.5703125" style="97"/>
    <col min="14087" max="14087" width="11.28515625" style="97" customWidth="1"/>
    <col min="14088" max="14088" width="12.85546875" style="97" customWidth="1"/>
    <col min="14089" max="14089" width="12.140625" style="97" customWidth="1"/>
    <col min="14090" max="14090" width="11.7109375" style="97" customWidth="1"/>
    <col min="14091" max="14091" width="11.42578125" style="97" customWidth="1"/>
    <col min="14092" max="14092" width="12.7109375" style="97" customWidth="1"/>
    <col min="14093" max="14093" width="4.140625" style="97" customWidth="1"/>
    <col min="14094" max="14094" width="45.28515625" style="97" customWidth="1"/>
    <col min="14095" max="14095" width="14.85546875" style="97" customWidth="1"/>
    <col min="14096" max="14096" width="12.28515625" style="97" customWidth="1"/>
    <col min="14097" max="14098" width="11.140625" style="97" customWidth="1"/>
    <col min="14099" max="14099" width="12.42578125" style="97" customWidth="1"/>
    <col min="14100" max="14100" width="11.42578125" style="97" customWidth="1"/>
    <col min="14101" max="14101" width="13.5703125" style="97" customWidth="1"/>
    <col min="14102" max="14339" width="11.5703125" style="97"/>
    <col min="14340" max="14340" width="23.140625" style="97" customWidth="1"/>
    <col min="14341" max="14341" width="42.85546875" style="97" customWidth="1"/>
    <col min="14342" max="14342" width="11.5703125" style="97"/>
    <col min="14343" max="14343" width="11.28515625" style="97" customWidth="1"/>
    <col min="14344" max="14344" width="12.85546875" style="97" customWidth="1"/>
    <col min="14345" max="14345" width="12.140625" style="97" customWidth="1"/>
    <col min="14346" max="14346" width="11.7109375" style="97" customWidth="1"/>
    <col min="14347" max="14347" width="11.42578125" style="97" customWidth="1"/>
    <col min="14348" max="14348" width="12.7109375" style="97" customWidth="1"/>
    <col min="14349" max="14349" width="4.140625" style="97" customWidth="1"/>
    <col min="14350" max="14350" width="45.28515625" style="97" customWidth="1"/>
    <col min="14351" max="14351" width="14.85546875" style="97" customWidth="1"/>
    <col min="14352" max="14352" width="12.28515625" style="97" customWidth="1"/>
    <col min="14353" max="14354" width="11.140625" style="97" customWidth="1"/>
    <col min="14355" max="14355" width="12.42578125" style="97" customWidth="1"/>
    <col min="14356" max="14356" width="11.42578125" style="97" customWidth="1"/>
    <col min="14357" max="14357" width="13.5703125" style="97" customWidth="1"/>
    <col min="14358" max="14595" width="11.5703125" style="97"/>
    <col min="14596" max="14596" width="23.140625" style="97" customWidth="1"/>
    <col min="14597" max="14597" width="42.85546875" style="97" customWidth="1"/>
    <col min="14598" max="14598" width="11.5703125" style="97"/>
    <col min="14599" max="14599" width="11.28515625" style="97" customWidth="1"/>
    <col min="14600" max="14600" width="12.85546875" style="97" customWidth="1"/>
    <col min="14601" max="14601" width="12.140625" style="97" customWidth="1"/>
    <col min="14602" max="14602" width="11.7109375" style="97" customWidth="1"/>
    <col min="14603" max="14603" width="11.42578125" style="97" customWidth="1"/>
    <col min="14604" max="14604" width="12.7109375" style="97" customWidth="1"/>
    <col min="14605" max="14605" width="4.140625" style="97" customWidth="1"/>
    <col min="14606" max="14606" width="45.28515625" style="97" customWidth="1"/>
    <col min="14607" max="14607" width="14.85546875" style="97" customWidth="1"/>
    <col min="14608" max="14608" width="12.28515625" style="97" customWidth="1"/>
    <col min="14609" max="14610" width="11.140625" style="97" customWidth="1"/>
    <col min="14611" max="14611" width="12.42578125" style="97" customWidth="1"/>
    <col min="14612" max="14612" width="11.42578125" style="97" customWidth="1"/>
    <col min="14613" max="14613" width="13.5703125" style="97" customWidth="1"/>
    <col min="14614" max="14851" width="11.5703125" style="97"/>
    <col min="14852" max="14852" width="23.140625" style="97" customWidth="1"/>
    <col min="14853" max="14853" width="42.85546875" style="97" customWidth="1"/>
    <col min="14854" max="14854" width="11.5703125" style="97"/>
    <col min="14855" max="14855" width="11.28515625" style="97" customWidth="1"/>
    <col min="14856" max="14856" width="12.85546875" style="97" customWidth="1"/>
    <col min="14857" max="14857" width="12.140625" style="97" customWidth="1"/>
    <col min="14858" max="14858" width="11.7109375" style="97" customWidth="1"/>
    <col min="14859" max="14859" width="11.42578125" style="97" customWidth="1"/>
    <col min="14860" max="14860" width="12.7109375" style="97" customWidth="1"/>
    <col min="14861" max="14861" width="4.140625" style="97" customWidth="1"/>
    <col min="14862" max="14862" width="45.28515625" style="97" customWidth="1"/>
    <col min="14863" max="14863" width="14.85546875" style="97" customWidth="1"/>
    <col min="14864" max="14864" width="12.28515625" style="97" customWidth="1"/>
    <col min="14865" max="14866" width="11.140625" style="97" customWidth="1"/>
    <col min="14867" max="14867" width="12.42578125" style="97" customWidth="1"/>
    <col min="14868" max="14868" width="11.42578125" style="97" customWidth="1"/>
    <col min="14869" max="14869" width="13.5703125" style="97" customWidth="1"/>
    <col min="14870" max="15107" width="11.5703125" style="97"/>
    <col min="15108" max="15108" width="23.140625" style="97" customWidth="1"/>
    <col min="15109" max="15109" width="42.85546875" style="97" customWidth="1"/>
    <col min="15110" max="15110" width="11.5703125" style="97"/>
    <col min="15111" max="15111" width="11.28515625" style="97" customWidth="1"/>
    <col min="15112" max="15112" width="12.85546875" style="97" customWidth="1"/>
    <col min="15113" max="15113" width="12.140625" style="97" customWidth="1"/>
    <col min="15114" max="15114" width="11.7109375" style="97" customWidth="1"/>
    <col min="15115" max="15115" width="11.42578125" style="97" customWidth="1"/>
    <col min="15116" max="15116" width="12.7109375" style="97" customWidth="1"/>
    <col min="15117" max="15117" width="4.140625" style="97" customWidth="1"/>
    <col min="15118" max="15118" width="45.28515625" style="97" customWidth="1"/>
    <col min="15119" max="15119" width="14.85546875" style="97" customWidth="1"/>
    <col min="15120" max="15120" width="12.28515625" style="97" customWidth="1"/>
    <col min="15121" max="15122" width="11.140625" style="97" customWidth="1"/>
    <col min="15123" max="15123" width="12.42578125" style="97" customWidth="1"/>
    <col min="15124" max="15124" width="11.42578125" style="97" customWidth="1"/>
    <col min="15125" max="15125" width="13.5703125" style="97" customWidth="1"/>
    <col min="15126" max="15363" width="11.5703125" style="97"/>
    <col min="15364" max="15364" width="23.140625" style="97" customWidth="1"/>
    <col min="15365" max="15365" width="42.85546875" style="97" customWidth="1"/>
    <col min="15366" max="15366" width="11.5703125" style="97"/>
    <col min="15367" max="15367" width="11.28515625" style="97" customWidth="1"/>
    <col min="15368" max="15368" width="12.85546875" style="97" customWidth="1"/>
    <col min="15369" max="15369" width="12.140625" style="97" customWidth="1"/>
    <col min="15370" max="15370" width="11.7109375" style="97" customWidth="1"/>
    <col min="15371" max="15371" width="11.42578125" style="97" customWidth="1"/>
    <col min="15372" max="15372" width="12.7109375" style="97" customWidth="1"/>
    <col min="15373" max="15373" width="4.140625" style="97" customWidth="1"/>
    <col min="15374" max="15374" width="45.28515625" style="97" customWidth="1"/>
    <col min="15375" max="15375" width="14.85546875" style="97" customWidth="1"/>
    <col min="15376" max="15376" width="12.28515625" style="97" customWidth="1"/>
    <col min="15377" max="15378" width="11.140625" style="97" customWidth="1"/>
    <col min="15379" max="15379" width="12.42578125" style="97" customWidth="1"/>
    <col min="15380" max="15380" width="11.42578125" style="97" customWidth="1"/>
    <col min="15381" max="15381" width="13.5703125" style="97" customWidth="1"/>
    <col min="15382" max="15619" width="11.5703125" style="97"/>
    <col min="15620" max="15620" width="23.140625" style="97" customWidth="1"/>
    <col min="15621" max="15621" width="42.85546875" style="97" customWidth="1"/>
    <col min="15622" max="15622" width="11.5703125" style="97"/>
    <col min="15623" max="15623" width="11.28515625" style="97" customWidth="1"/>
    <col min="15624" max="15624" width="12.85546875" style="97" customWidth="1"/>
    <col min="15625" max="15625" width="12.140625" style="97" customWidth="1"/>
    <col min="15626" max="15626" width="11.7109375" style="97" customWidth="1"/>
    <col min="15627" max="15627" width="11.42578125" style="97" customWidth="1"/>
    <col min="15628" max="15628" width="12.7109375" style="97" customWidth="1"/>
    <col min="15629" max="15629" width="4.140625" style="97" customWidth="1"/>
    <col min="15630" max="15630" width="45.28515625" style="97" customWidth="1"/>
    <col min="15631" max="15631" width="14.85546875" style="97" customWidth="1"/>
    <col min="15632" max="15632" width="12.28515625" style="97" customWidth="1"/>
    <col min="15633" max="15634" width="11.140625" style="97" customWidth="1"/>
    <col min="15635" max="15635" width="12.42578125" style="97" customWidth="1"/>
    <col min="15636" max="15636" width="11.42578125" style="97" customWidth="1"/>
    <col min="15637" max="15637" width="13.5703125" style="97" customWidth="1"/>
    <col min="15638" max="15875" width="11.5703125" style="97"/>
    <col min="15876" max="15876" width="23.140625" style="97" customWidth="1"/>
    <col min="15877" max="15877" width="42.85546875" style="97" customWidth="1"/>
    <col min="15878" max="15878" width="11.5703125" style="97"/>
    <col min="15879" max="15879" width="11.28515625" style="97" customWidth="1"/>
    <col min="15880" max="15880" width="12.85546875" style="97" customWidth="1"/>
    <col min="15881" max="15881" width="12.140625" style="97" customWidth="1"/>
    <col min="15882" max="15882" width="11.7109375" style="97" customWidth="1"/>
    <col min="15883" max="15883" width="11.42578125" style="97" customWidth="1"/>
    <col min="15884" max="15884" width="12.7109375" style="97" customWidth="1"/>
    <col min="15885" max="15885" width="4.140625" style="97" customWidth="1"/>
    <col min="15886" max="15886" width="45.28515625" style="97" customWidth="1"/>
    <col min="15887" max="15887" width="14.85546875" style="97" customWidth="1"/>
    <col min="15888" max="15888" width="12.28515625" style="97" customWidth="1"/>
    <col min="15889" max="15890" width="11.140625" style="97" customWidth="1"/>
    <col min="15891" max="15891" width="12.42578125" style="97" customWidth="1"/>
    <col min="15892" max="15892" width="11.42578125" style="97" customWidth="1"/>
    <col min="15893" max="15893" width="13.5703125" style="97" customWidth="1"/>
    <col min="15894" max="16131" width="11.5703125" style="97"/>
    <col min="16132" max="16132" width="23.140625" style="97" customWidth="1"/>
    <col min="16133" max="16133" width="42.85546875" style="97" customWidth="1"/>
    <col min="16134" max="16134" width="11.5703125" style="97"/>
    <col min="16135" max="16135" width="11.28515625" style="97" customWidth="1"/>
    <col min="16136" max="16136" width="12.85546875" style="97" customWidth="1"/>
    <col min="16137" max="16137" width="12.140625" style="97" customWidth="1"/>
    <col min="16138" max="16138" width="11.7109375" style="97" customWidth="1"/>
    <col min="16139" max="16139" width="11.42578125" style="97" customWidth="1"/>
    <col min="16140" max="16140" width="12.7109375" style="97" customWidth="1"/>
    <col min="16141" max="16141" width="4.140625" style="97" customWidth="1"/>
    <col min="16142" max="16142" width="45.28515625" style="97" customWidth="1"/>
    <col min="16143" max="16143" width="14.85546875" style="97" customWidth="1"/>
    <col min="16144" max="16144" width="12.28515625" style="97" customWidth="1"/>
    <col min="16145" max="16146" width="11.140625" style="97" customWidth="1"/>
    <col min="16147" max="16147" width="12.42578125" style="97" customWidth="1"/>
    <col min="16148" max="16148" width="11.42578125" style="97" customWidth="1"/>
    <col min="16149" max="16149" width="13.5703125" style="97" customWidth="1"/>
    <col min="16150" max="16384" width="11.5703125" style="97"/>
  </cols>
  <sheetData>
    <row r="1" spans="1:48" ht="15.75" x14ac:dyDescent="0.25">
      <c r="J1" s="100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X1" s="118"/>
      <c r="Y1" s="118"/>
    </row>
    <row r="2" spans="1:4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J2" s="100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X2" s="118"/>
    </row>
    <row r="3" spans="1:48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100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18"/>
      <c r="X3" s="118"/>
    </row>
    <row r="4" spans="1:48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X4" s="118"/>
    </row>
    <row r="5" spans="1:48" ht="18.75" x14ac:dyDescent="0.3">
      <c r="A5" s="2" t="s">
        <v>181</v>
      </c>
      <c r="B5" s="2"/>
      <c r="C5" s="2"/>
      <c r="D5" s="2"/>
      <c r="E5" s="2"/>
      <c r="F5" s="2"/>
      <c r="G5" s="3"/>
      <c r="H5" s="3"/>
      <c r="I5" s="5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5"/>
      <c r="X5" s="154"/>
      <c r="Y5" s="154"/>
      <c r="Z5" s="154"/>
      <c r="AA5" s="154"/>
      <c r="AB5" s="154"/>
      <c r="AC5" s="155"/>
      <c r="AD5" s="154"/>
      <c r="AE5" s="154"/>
      <c r="AF5" s="154"/>
      <c r="AG5" s="154"/>
      <c r="AH5" s="154"/>
    </row>
    <row r="6" spans="1:48" ht="18.75" x14ac:dyDescent="0.3">
      <c r="A6" s="2" t="s">
        <v>156</v>
      </c>
      <c r="B6" s="2"/>
      <c r="C6" s="2"/>
      <c r="D6" s="2"/>
      <c r="E6" s="2"/>
      <c r="F6" s="2"/>
      <c r="G6" s="3"/>
      <c r="H6" s="3"/>
      <c r="I6" s="5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4"/>
      <c r="X6" s="154"/>
      <c r="Y6" s="154"/>
      <c r="Z6" s="154"/>
      <c r="AA6" s="154"/>
      <c r="AB6" s="154"/>
      <c r="AC6" s="155"/>
      <c r="AD6" s="154"/>
      <c r="AE6" s="155"/>
      <c r="AF6" s="154"/>
      <c r="AG6" s="154"/>
      <c r="AH6" s="154"/>
    </row>
    <row r="7" spans="1:48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</row>
    <row r="8" spans="1:48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N8" s="118"/>
      <c r="AO8" s="118"/>
      <c r="AV8" s="118"/>
    </row>
    <row r="9" spans="1:48" x14ac:dyDescent="0.25">
      <c r="A9" s="119" t="s">
        <v>5</v>
      </c>
      <c r="B9" s="120"/>
      <c r="C9" s="121"/>
      <c r="D9" s="121"/>
      <c r="E9" s="121"/>
      <c r="F9" s="121"/>
      <c r="G9" s="121"/>
      <c r="H9" s="122"/>
      <c r="I9" s="5"/>
      <c r="W9" s="154"/>
      <c r="X9" s="154"/>
      <c r="Y9" s="154"/>
      <c r="Z9" s="154"/>
      <c r="AA9" s="154"/>
      <c r="AB9" s="154"/>
      <c r="AC9" s="155"/>
      <c r="AD9" s="154"/>
      <c r="AE9" s="154"/>
      <c r="AF9" s="154"/>
      <c r="AG9" s="154"/>
      <c r="AH9" s="154"/>
      <c r="AM9" s="118"/>
      <c r="AN9" s="118"/>
      <c r="AO9" s="118"/>
      <c r="AQ9" s="118"/>
      <c r="AR9" s="118"/>
      <c r="AS9" s="118"/>
      <c r="AT9" s="118"/>
      <c r="AV9" s="118"/>
    </row>
    <row r="10" spans="1:48" x14ac:dyDescent="0.25">
      <c r="A10" s="123" t="s">
        <v>6</v>
      </c>
      <c r="B10" s="124">
        <f>B12+B13</f>
        <v>20795.8</v>
      </c>
      <c r="C10" s="125"/>
      <c r="D10" s="125"/>
      <c r="E10" s="125"/>
      <c r="F10" s="125"/>
      <c r="G10" s="125"/>
      <c r="H10" s="126"/>
      <c r="I10" s="5"/>
      <c r="W10" s="154"/>
      <c r="X10" s="154"/>
      <c r="Y10" s="154"/>
      <c r="Z10" s="154"/>
      <c r="AA10" s="154"/>
      <c r="AB10" s="154"/>
      <c r="AC10" s="155"/>
      <c r="AD10" s="154"/>
      <c r="AE10" s="154"/>
      <c r="AF10" s="154"/>
      <c r="AG10" s="154"/>
      <c r="AH10" s="154"/>
      <c r="AM10" s="118"/>
      <c r="AO10" s="118"/>
      <c r="AP10" s="118"/>
      <c r="AQ10" s="118"/>
      <c r="AR10" s="118"/>
      <c r="AS10" s="118"/>
      <c r="AT10" s="118"/>
      <c r="AV10" s="118"/>
    </row>
    <row r="11" spans="1:48" x14ac:dyDescent="0.25">
      <c r="A11" s="127" t="s">
        <v>10</v>
      </c>
      <c r="B11" s="99" t="s">
        <v>11</v>
      </c>
      <c r="C11" s="128"/>
      <c r="D11" s="128"/>
      <c r="E11" s="128"/>
      <c r="F11" s="128"/>
      <c r="G11" s="128"/>
      <c r="H11" s="129"/>
      <c r="I11" s="5"/>
      <c r="W11" s="154"/>
      <c r="X11" s="154"/>
      <c r="Y11" s="154"/>
      <c r="Z11" s="154"/>
      <c r="AA11" s="154"/>
      <c r="AB11" s="154"/>
      <c r="AC11" s="155"/>
      <c r="AD11" s="154"/>
      <c r="AE11" s="154"/>
      <c r="AF11" s="154"/>
      <c r="AG11" s="154"/>
      <c r="AH11" s="154"/>
      <c r="AM11" s="118"/>
      <c r="AO11" s="118"/>
      <c r="AQ11" s="118"/>
      <c r="AR11" s="118"/>
      <c r="AS11" s="118"/>
      <c r="AT11" s="118"/>
      <c r="AV11" s="118"/>
    </row>
    <row r="12" spans="1:48" x14ac:dyDescent="0.25">
      <c r="A12" s="130" t="s">
        <v>19</v>
      </c>
      <c r="B12" s="124">
        <v>13474.4</v>
      </c>
      <c r="C12" s="125"/>
      <c r="D12" s="125"/>
      <c r="E12" s="125"/>
      <c r="F12" s="125"/>
      <c r="G12" s="125"/>
      <c r="H12" s="126"/>
      <c r="I12" s="5"/>
      <c r="W12" s="154"/>
      <c r="X12" s="154"/>
      <c r="Y12" s="154"/>
      <c r="Z12" s="154"/>
      <c r="AA12" s="154"/>
      <c r="AB12" s="154"/>
      <c r="AC12" s="155"/>
      <c r="AD12" s="154"/>
      <c r="AE12" s="154"/>
      <c r="AF12" s="154"/>
      <c r="AG12" s="154"/>
      <c r="AH12" s="154"/>
      <c r="AM12" s="118"/>
      <c r="AO12" s="118"/>
      <c r="AQ12" s="118"/>
      <c r="AR12" s="118"/>
      <c r="AS12" s="118"/>
      <c r="AT12" s="118"/>
      <c r="AV12" s="118"/>
    </row>
    <row r="13" spans="1:48" ht="15.75" thickBot="1" x14ac:dyDescent="0.3">
      <c r="A13" s="131" t="s">
        <v>21</v>
      </c>
      <c r="B13" s="132">
        <f>723.1+6598.3</f>
        <v>7321.4000000000005</v>
      </c>
      <c r="C13" s="133"/>
      <c r="D13" s="133"/>
      <c r="E13" s="133"/>
      <c r="F13" s="133"/>
      <c r="G13" s="133"/>
      <c r="H13" s="134"/>
      <c r="I13" s="5"/>
      <c r="W13" s="154"/>
      <c r="X13" s="154"/>
      <c r="Y13" s="154"/>
      <c r="Z13" s="154"/>
      <c r="AA13" s="154"/>
      <c r="AB13" s="154"/>
      <c r="AC13" s="155"/>
      <c r="AD13" s="154"/>
      <c r="AE13" s="154"/>
      <c r="AF13" s="154"/>
      <c r="AG13" s="154"/>
      <c r="AH13" s="154"/>
      <c r="AM13" s="118"/>
      <c r="AO13" s="118"/>
      <c r="AQ13" s="118"/>
      <c r="AR13" s="118"/>
      <c r="AS13" s="118"/>
      <c r="AT13" s="118"/>
      <c r="AV13" s="118"/>
    </row>
    <row r="14" spans="1:48" x14ac:dyDescent="0.25">
      <c r="A14" s="28"/>
      <c r="B14" s="135"/>
      <c r="C14" s="125" t="s">
        <v>24</v>
      </c>
      <c r="D14" s="136"/>
      <c r="E14" s="137" t="s">
        <v>25</v>
      </c>
      <c r="F14" s="167"/>
      <c r="G14" s="137" t="s">
        <v>26</v>
      </c>
      <c r="H14" s="138"/>
      <c r="I14" s="6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N14" s="118"/>
    </row>
    <row r="15" spans="1:48" x14ac:dyDescent="0.25">
      <c r="A15" s="28" t="s">
        <v>28</v>
      </c>
      <c r="B15" s="139" t="s">
        <v>29</v>
      </c>
      <c r="C15" s="37" t="s">
        <v>30</v>
      </c>
      <c r="D15" s="29" t="s">
        <v>31</v>
      </c>
      <c r="E15" s="37" t="s">
        <v>30</v>
      </c>
      <c r="F15" s="166" t="s">
        <v>31</v>
      </c>
      <c r="G15" s="37" t="s">
        <v>30</v>
      </c>
      <c r="H15" s="29" t="s">
        <v>31</v>
      </c>
      <c r="I15" s="6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</row>
    <row r="16" spans="1:48" x14ac:dyDescent="0.25">
      <c r="A16" s="28" t="s">
        <v>32</v>
      </c>
      <c r="B16" s="135"/>
      <c r="C16" s="37" t="s">
        <v>33</v>
      </c>
      <c r="D16" s="29" t="s">
        <v>34</v>
      </c>
      <c r="E16" s="37" t="s">
        <v>33</v>
      </c>
      <c r="F16" s="166" t="s">
        <v>35</v>
      </c>
      <c r="G16" s="37" t="s">
        <v>33</v>
      </c>
      <c r="H16" s="29" t="s">
        <v>35</v>
      </c>
      <c r="I16" s="6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48" x14ac:dyDescent="0.25">
      <c r="A17" s="28"/>
      <c r="B17" s="135"/>
      <c r="C17" s="123"/>
      <c r="D17" s="29" t="s">
        <v>36</v>
      </c>
      <c r="E17" s="123"/>
      <c r="F17" s="166" t="s">
        <v>36</v>
      </c>
      <c r="G17" s="123"/>
      <c r="H17" s="29" t="s">
        <v>36</v>
      </c>
      <c r="I17" s="6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48" x14ac:dyDescent="0.25">
      <c r="A18" s="92"/>
      <c r="B18" s="140"/>
      <c r="C18" s="41" t="s">
        <v>23</v>
      </c>
      <c r="D18" s="30" t="s">
        <v>22</v>
      </c>
      <c r="E18" s="41" t="s">
        <v>23</v>
      </c>
      <c r="F18" s="136" t="s">
        <v>22</v>
      </c>
      <c r="G18" s="41" t="s">
        <v>23</v>
      </c>
      <c r="H18" s="30" t="s">
        <v>22</v>
      </c>
      <c r="I18" s="6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M18" s="118"/>
      <c r="AP18" s="118"/>
      <c r="AQ18" s="118"/>
      <c r="AR18" s="118"/>
      <c r="AS18" s="118"/>
      <c r="AT18" s="118"/>
      <c r="AU18" s="118"/>
      <c r="AV18" s="118"/>
    </row>
    <row r="19" spans="1:48" ht="16.5" customHeight="1" x14ac:dyDescent="0.25">
      <c r="A19" s="8" t="s">
        <v>37</v>
      </c>
      <c r="B19" s="139" t="s">
        <v>38</v>
      </c>
      <c r="C19" s="9">
        <f>D19*7*20795.8</f>
        <v>486205.80399999995</v>
      </c>
      <c r="D19" s="10">
        <v>3.34</v>
      </c>
      <c r="E19" s="9">
        <f>F19*7*20795.8</f>
        <v>486205.80399999995</v>
      </c>
      <c r="F19" s="168">
        <v>3.34</v>
      </c>
      <c r="G19" s="9">
        <f>C19-E19</f>
        <v>0</v>
      </c>
      <c r="H19" s="10">
        <f>D19-F19</f>
        <v>0</v>
      </c>
      <c r="I19" s="91"/>
      <c r="J19" s="143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N19" s="118"/>
      <c r="AP19" s="118"/>
      <c r="AQ19" s="118"/>
      <c r="AR19" s="118"/>
      <c r="AS19" s="118"/>
      <c r="AT19" s="118"/>
      <c r="AU19" s="118"/>
      <c r="AV19" s="118"/>
    </row>
    <row r="20" spans="1:48" ht="16.5" customHeight="1" x14ac:dyDescent="0.25">
      <c r="A20" s="8" t="s">
        <v>39</v>
      </c>
      <c r="B20" s="139" t="s">
        <v>40</v>
      </c>
      <c r="C20" s="37"/>
      <c r="D20" s="29"/>
      <c r="E20" s="37"/>
      <c r="F20" s="166"/>
      <c r="G20" s="37"/>
      <c r="H20" s="29"/>
      <c r="I20" s="6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48" ht="16.5" customHeight="1" x14ac:dyDescent="0.25">
      <c r="A21" s="8" t="s">
        <v>41</v>
      </c>
      <c r="B21" s="139" t="s">
        <v>42</v>
      </c>
      <c r="C21" s="37"/>
      <c r="D21" s="29"/>
      <c r="E21" s="37"/>
      <c r="F21" s="166"/>
      <c r="G21" s="37"/>
      <c r="H21" s="29"/>
      <c r="I21" s="6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48" ht="16.5" customHeight="1" x14ac:dyDescent="0.25">
      <c r="A22" s="8" t="s">
        <v>43</v>
      </c>
      <c r="B22" s="139" t="s">
        <v>44</v>
      </c>
      <c r="C22" s="37"/>
      <c r="D22" s="29"/>
      <c r="E22" s="37"/>
      <c r="F22" s="166"/>
      <c r="G22" s="37"/>
      <c r="H22" s="29"/>
      <c r="I22" s="6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48" ht="16.5" customHeight="1" x14ac:dyDescent="0.25">
      <c r="A23" s="28" t="s">
        <v>45</v>
      </c>
      <c r="B23" s="139" t="s">
        <v>148</v>
      </c>
      <c r="C23" s="37"/>
      <c r="D23" s="29"/>
      <c r="E23" s="37"/>
      <c r="F23" s="166"/>
      <c r="G23" s="37"/>
      <c r="H23" s="29"/>
      <c r="I23" s="6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O23" s="118"/>
      <c r="AP23" s="118"/>
      <c r="AQ23" s="118"/>
      <c r="AR23" s="118"/>
      <c r="AS23" s="118"/>
      <c r="AT23" s="118"/>
      <c r="AU23" s="118"/>
      <c r="AV23" s="118"/>
    </row>
    <row r="24" spans="1:48" ht="16.5" customHeight="1" x14ac:dyDescent="0.25">
      <c r="A24" s="28" t="s">
        <v>46</v>
      </c>
      <c r="B24" s="139" t="s">
        <v>101</v>
      </c>
      <c r="C24" s="37"/>
      <c r="D24" s="29"/>
      <c r="E24" s="37"/>
      <c r="F24" s="166"/>
      <c r="G24" s="37"/>
      <c r="H24" s="29"/>
      <c r="I24" s="6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O24" s="118"/>
      <c r="AV24" s="118"/>
    </row>
    <row r="25" spans="1:48" ht="15.75" customHeight="1" x14ac:dyDescent="0.25">
      <c r="A25" s="28" t="s">
        <v>47</v>
      </c>
      <c r="B25" s="139" t="s">
        <v>3</v>
      </c>
      <c r="C25" s="37"/>
      <c r="D25" s="29"/>
      <c r="E25" s="37"/>
      <c r="F25" s="166"/>
      <c r="G25" s="37"/>
      <c r="H25" s="29"/>
      <c r="I25" s="6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48" ht="15.75" customHeight="1" x14ac:dyDescent="0.25">
      <c r="A26" s="28" t="s">
        <v>48</v>
      </c>
      <c r="B26" s="139" t="s">
        <v>3</v>
      </c>
      <c r="C26" s="37"/>
      <c r="D26" s="29"/>
      <c r="E26" s="37"/>
      <c r="F26" s="166"/>
      <c r="G26" s="37"/>
      <c r="H26" s="29"/>
      <c r="I26" s="6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48" x14ac:dyDescent="0.25">
      <c r="A27" s="28" t="s">
        <v>49</v>
      </c>
      <c r="B27" s="139" t="s">
        <v>3</v>
      </c>
      <c r="C27" s="37"/>
      <c r="D27" s="29"/>
      <c r="E27" s="37"/>
      <c r="F27" s="166"/>
      <c r="G27" s="37"/>
      <c r="H27" s="29"/>
      <c r="I27" s="6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</row>
    <row r="28" spans="1:48" x14ac:dyDescent="0.25">
      <c r="A28" s="28"/>
      <c r="B28" s="139"/>
      <c r="C28" s="37"/>
      <c r="D28" s="29"/>
      <c r="E28" s="37"/>
      <c r="F28" s="166"/>
      <c r="G28" s="37"/>
      <c r="H28" s="29"/>
      <c r="I28" s="6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48" x14ac:dyDescent="0.25">
      <c r="A29" s="11" t="s">
        <v>51</v>
      </c>
      <c r="B29" s="141" t="s">
        <v>38</v>
      </c>
      <c r="C29" s="9">
        <f>D29*7*20795.8</f>
        <v>573548.16399999999</v>
      </c>
      <c r="D29" s="12">
        <v>3.94</v>
      </c>
      <c r="E29" s="9">
        <f>F29*7*20795.8</f>
        <v>573548.16399999999</v>
      </c>
      <c r="F29" s="169">
        <v>3.94</v>
      </c>
      <c r="G29" s="9">
        <f>C29-E29</f>
        <v>0</v>
      </c>
      <c r="H29" s="12">
        <f>D29-F29</f>
        <v>0</v>
      </c>
      <c r="I29" s="6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M29" s="118"/>
      <c r="AO29" s="118"/>
      <c r="AP29" s="118"/>
      <c r="AQ29" s="118"/>
      <c r="AR29" s="118"/>
      <c r="AS29" s="118"/>
      <c r="AT29" s="118"/>
      <c r="AU29" s="118"/>
      <c r="AV29" s="118"/>
    </row>
    <row r="30" spans="1:48" x14ac:dyDescent="0.25">
      <c r="A30" s="8" t="s">
        <v>39</v>
      </c>
      <c r="B30" s="142" t="s">
        <v>40</v>
      </c>
      <c r="C30" s="37"/>
      <c r="D30" s="29"/>
      <c r="E30" s="37"/>
      <c r="F30" s="166"/>
      <c r="G30" s="37"/>
      <c r="H30" s="29"/>
      <c r="I30" s="6"/>
      <c r="J30" s="5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48" x14ac:dyDescent="0.25">
      <c r="A31" s="8" t="s">
        <v>54</v>
      </c>
      <c r="B31" s="142" t="s">
        <v>42</v>
      </c>
      <c r="C31" s="37"/>
      <c r="D31" s="29"/>
      <c r="E31" s="37"/>
      <c r="F31" s="166"/>
      <c r="G31" s="37"/>
      <c r="H31" s="29"/>
      <c r="I31" s="6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48" x14ac:dyDescent="0.25">
      <c r="A32" s="8" t="s">
        <v>56</v>
      </c>
      <c r="B32" s="142" t="s">
        <v>57</v>
      </c>
      <c r="C32" s="37"/>
      <c r="D32" s="29"/>
      <c r="E32" s="37"/>
      <c r="F32" s="166"/>
      <c r="G32" s="37"/>
      <c r="H32" s="29"/>
      <c r="I32" s="6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4" x14ac:dyDescent="0.25">
      <c r="A33" s="8" t="s">
        <v>58</v>
      </c>
      <c r="B33" s="142" t="s">
        <v>59</v>
      </c>
      <c r="C33" s="37"/>
      <c r="D33" s="29"/>
      <c r="E33" s="37"/>
      <c r="F33" s="166"/>
      <c r="G33" s="37"/>
      <c r="H33" s="29"/>
      <c r="I33" s="6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4" x14ac:dyDescent="0.25">
      <c r="A34" s="8" t="s">
        <v>61</v>
      </c>
      <c r="B34" s="142" t="s">
        <v>62</v>
      </c>
      <c r="C34" s="37"/>
      <c r="D34" s="29"/>
      <c r="E34" s="37"/>
      <c r="F34" s="166"/>
      <c r="G34" s="37"/>
      <c r="H34" s="29"/>
      <c r="I34" s="6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4" x14ac:dyDescent="0.25">
      <c r="A35" s="28" t="s">
        <v>45</v>
      </c>
      <c r="B35" s="142" t="s">
        <v>63</v>
      </c>
      <c r="C35" s="37"/>
      <c r="D35" s="29"/>
      <c r="E35" s="37"/>
      <c r="F35" s="166"/>
      <c r="G35" s="37"/>
      <c r="H35" s="29"/>
      <c r="I35" s="6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4" x14ac:dyDescent="0.25">
      <c r="A36" s="28" t="s">
        <v>46</v>
      </c>
      <c r="B36" s="142" t="s">
        <v>64</v>
      </c>
      <c r="C36" s="37"/>
      <c r="D36" s="29"/>
      <c r="E36" s="37"/>
      <c r="F36" s="166"/>
      <c r="G36" s="37"/>
      <c r="H36" s="29"/>
      <c r="I36" s="6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4" x14ac:dyDescent="0.25">
      <c r="A37" s="28" t="s">
        <v>47</v>
      </c>
      <c r="B37" s="142" t="s">
        <v>65</v>
      </c>
      <c r="C37" s="37"/>
      <c r="D37" s="29"/>
      <c r="E37" s="37"/>
      <c r="F37" s="166"/>
      <c r="G37" s="37"/>
      <c r="H37" s="29"/>
      <c r="I37" s="6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4" x14ac:dyDescent="0.25">
      <c r="A38" s="28" t="s">
        <v>48</v>
      </c>
      <c r="B38" s="142" t="s">
        <v>66</v>
      </c>
      <c r="C38" s="37"/>
      <c r="D38" s="29"/>
      <c r="E38" s="37"/>
      <c r="F38" s="166"/>
      <c r="G38" s="37"/>
      <c r="H38" s="29"/>
      <c r="I38" s="6"/>
    </row>
    <row r="39" spans="1:34" x14ac:dyDescent="0.25">
      <c r="A39" s="28" t="s">
        <v>49</v>
      </c>
      <c r="B39" s="142" t="s">
        <v>67</v>
      </c>
      <c r="C39" s="37"/>
      <c r="D39" s="29"/>
      <c r="E39" s="37"/>
      <c r="F39" s="166"/>
      <c r="G39" s="37"/>
      <c r="H39" s="29"/>
      <c r="I39" s="6"/>
    </row>
    <row r="40" spans="1:34" x14ac:dyDescent="0.25">
      <c r="A40" s="28"/>
      <c r="B40" s="142" t="s">
        <v>68</v>
      </c>
      <c r="C40" s="37"/>
      <c r="D40" s="29"/>
      <c r="E40" s="37"/>
      <c r="F40" s="166"/>
      <c r="G40" s="37"/>
      <c r="H40" s="29"/>
      <c r="I40" s="6"/>
    </row>
    <row r="41" spans="1:34" x14ac:dyDescent="0.25">
      <c r="A41" s="28"/>
      <c r="B41" s="142" t="s">
        <v>70</v>
      </c>
      <c r="C41" s="37"/>
      <c r="D41" s="29"/>
      <c r="E41" s="37"/>
      <c r="F41" s="166"/>
      <c r="G41" s="37"/>
      <c r="H41" s="29"/>
      <c r="I41" s="6"/>
    </row>
    <row r="42" spans="1:34" x14ac:dyDescent="0.25">
      <c r="A42" s="28"/>
      <c r="B42" s="142" t="s">
        <v>71</v>
      </c>
      <c r="C42" s="37"/>
      <c r="D42" s="29"/>
      <c r="E42" s="37"/>
      <c r="F42" s="166"/>
      <c r="G42" s="37"/>
      <c r="H42" s="29"/>
      <c r="I42" s="6"/>
    </row>
    <row r="43" spans="1:34" x14ac:dyDescent="0.25">
      <c r="A43" s="92"/>
      <c r="B43" s="140"/>
      <c r="C43" s="41"/>
      <c r="D43" s="30"/>
      <c r="E43" s="41"/>
      <c r="F43" s="136"/>
      <c r="G43" s="41"/>
      <c r="H43" s="30"/>
      <c r="I43" s="6"/>
    </row>
    <row r="44" spans="1:34" x14ac:dyDescent="0.25">
      <c r="A44" s="11" t="s">
        <v>72</v>
      </c>
      <c r="B44" s="45" t="s">
        <v>73</v>
      </c>
      <c r="C44" s="9">
        <f>D44*7*20795.8</f>
        <v>195064.60400000002</v>
      </c>
      <c r="D44" s="12">
        <v>1.34</v>
      </c>
      <c r="E44" s="9">
        <f>F44*7*20795.8</f>
        <v>195064.60400000002</v>
      </c>
      <c r="F44" s="168">
        <v>1.34</v>
      </c>
      <c r="G44" s="9">
        <f>C44-E44</f>
        <v>0</v>
      </c>
      <c r="H44" s="12">
        <f>D44-F44</f>
        <v>0</v>
      </c>
      <c r="I44" s="6"/>
    </row>
    <row r="45" spans="1:34" x14ac:dyDescent="0.25">
      <c r="A45" s="8" t="s">
        <v>74</v>
      </c>
      <c r="B45" s="139" t="s">
        <v>75</v>
      </c>
      <c r="C45" s="13"/>
      <c r="D45" s="14" t="s">
        <v>3</v>
      </c>
      <c r="E45" s="13"/>
      <c r="F45" s="170" t="s">
        <v>3</v>
      </c>
      <c r="G45" s="13"/>
      <c r="H45" s="14" t="s">
        <v>3</v>
      </c>
      <c r="I45" s="6"/>
    </row>
    <row r="46" spans="1:34" x14ac:dyDescent="0.25">
      <c r="A46" s="8" t="s">
        <v>39</v>
      </c>
      <c r="B46" s="139" t="s">
        <v>76</v>
      </c>
      <c r="C46" s="13"/>
      <c r="D46" s="14"/>
      <c r="E46" s="13"/>
      <c r="F46" s="170"/>
      <c r="G46" s="13"/>
      <c r="H46" s="14"/>
      <c r="I46" s="6"/>
    </row>
    <row r="47" spans="1:34" x14ac:dyDescent="0.25">
      <c r="A47" s="8"/>
      <c r="B47" s="139"/>
      <c r="C47" s="13"/>
      <c r="D47" s="14"/>
      <c r="E47" s="13"/>
      <c r="F47" s="170"/>
      <c r="G47" s="13"/>
      <c r="H47" s="14"/>
      <c r="I47" s="6"/>
    </row>
    <row r="48" spans="1:34" x14ac:dyDescent="0.25">
      <c r="A48" s="11" t="s">
        <v>157</v>
      </c>
      <c r="B48" s="144"/>
      <c r="C48" s="9">
        <f>D48*7*20795.8</f>
        <v>34936.943999999996</v>
      </c>
      <c r="D48" s="12">
        <v>0.24</v>
      </c>
      <c r="E48" s="9">
        <f>F48*7*20795.8</f>
        <v>29114.120000000003</v>
      </c>
      <c r="F48" s="169">
        <v>0.2</v>
      </c>
      <c r="G48" s="9">
        <f>C48-E48</f>
        <v>5822.8239999999932</v>
      </c>
      <c r="H48" s="12">
        <f>D48-F48</f>
        <v>3.999999999999998E-2</v>
      </c>
      <c r="I48" s="6"/>
    </row>
    <row r="49" spans="1:12" x14ac:dyDescent="0.25">
      <c r="A49" s="28" t="s">
        <v>158</v>
      </c>
      <c r="B49" s="145" t="s">
        <v>77</v>
      </c>
      <c r="C49" s="9">
        <f>D49*7*20795.8</f>
        <v>29114.120000000003</v>
      </c>
      <c r="D49" s="10">
        <v>0.2</v>
      </c>
      <c r="E49" s="9">
        <f>F49*7*20795.8</f>
        <v>29114.120000000003</v>
      </c>
      <c r="F49" s="170">
        <v>0.2</v>
      </c>
      <c r="G49" s="9">
        <f>C49-E49</f>
        <v>0</v>
      </c>
      <c r="H49" s="12">
        <f>D49-F49</f>
        <v>0</v>
      </c>
      <c r="I49" s="6"/>
    </row>
    <row r="50" spans="1:12" x14ac:dyDescent="0.25">
      <c r="A50" s="92" t="s">
        <v>159</v>
      </c>
      <c r="B50" s="146" t="s">
        <v>160</v>
      </c>
      <c r="C50" s="9">
        <f>D50*7*20795.8</f>
        <v>5822.8240000000005</v>
      </c>
      <c r="D50" s="17">
        <v>0.04</v>
      </c>
      <c r="E50" s="16"/>
      <c r="F50" s="47"/>
      <c r="G50" s="16"/>
      <c r="H50" s="17"/>
      <c r="I50" s="91"/>
    </row>
    <row r="51" spans="1:12" x14ac:dyDescent="0.25">
      <c r="A51" s="8" t="s">
        <v>78</v>
      </c>
      <c r="B51" s="139" t="s">
        <v>79</v>
      </c>
      <c r="C51" s="9">
        <f>D51*7*20795.8</f>
        <v>876335.01199999999</v>
      </c>
      <c r="D51" s="10">
        <v>6.02</v>
      </c>
      <c r="E51" s="9">
        <f>F51*7*20795.8</f>
        <v>876335.01199999999</v>
      </c>
      <c r="F51" s="168">
        <v>6.02</v>
      </c>
      <c r="G51" s="9">
        <f>C51-E51</f>
        <v>0</v>
      </c>
      <c r="H51" s="12">
        <f>D51-F51</f>
        <v>0</v>
      </c>
      <c r="I51" s="6"/>
      <c r="J51" s="118"/>
    </row>
    <row r="52" spans="1:12" x14ac:dyDescent="0.25">
      <c r="A52" s="8" t="s">
        <v>80</v>
      </c>
      <c r="B52" s="139" t="s">
        <v>81</v>
      </c>
      <c r="C52" s="18"/>
      <c r="D52" s="10"/>
      <c r="E52" s="18"/>
      <c r="F52" s="168"/>
      <c r="G52" s="18"/>
      <c r="H52" s="10"/>
      <c r="I52" s="6"/>
      <c r="J52" s="118"/>
      <c r="K52" s="89"/>
      <c r="L52" s="6"/>
    </row>
    <row r="53" spans="1:12" ht="16.5" customHeight="1" x14ac:dyDescent="0.25">
      <c r="A53" s="8" t="s">
        <v>82</v>
      </c>
      <c r="B53" s="139" t="s">
        <v>104</v>
      </c>
      <c r="C53" s="147"/>
      <c r="D53" s="148"/>
      <c r="E53" s="147"/>
      <c r="F53" s="171"/>
      <c r="G53" s="147"/>
      <c r="H53" s="148"/>
      <c r="I53" s="6"/>
      <c r="J53" s="118"/>
    </row>
    <row r="54" spans="1:12" x14ac:dyDescent="0.25">
      <c r="A54" s="28" t="s">
        <v>45</v>
      </c>
      <c r="B54" s="139" t="s">
        <v>103</v>
      </c>
      <c r="C54" s="147"/>
      <c r="D54" s="148"/>
      <c r="E54" s="147"/>
      <c r="F54" s="171"/>
      <c r="G54" s="147"/>
      <c r="H54" s="148"/>
      <c r="I54" s="6"/>
      <c r="J54" s="118"/>
    </row>
    <row r="55" spans="1:12" x14ac:dyDescent="0.25">
      <c r="A55" s="28" t="s">
        <v>46</v>
      </c>
      <c r="B55" s="139" t="s">
        <v>83</v>
      </c>
      <c r="C55" s="147"/>
      <c r="D55" s="148"/>
      <c r="E55" s="147"/>
      <c r="F55" s="171"/>
      <c r="G55" s="147"/>
      <c r="H55" s="148"/>
      <c r="I55" s="6"/>
      <c r="J55" s="118"/>
    </row>
    <row r="56" spans="1:12" x14ac:dyDescent="0.25">
      <c r="A56" s="28" t="s">
        <v>47</v>
      </c>
      <c r="B56" s="139" t="s">
        <v>84</v>
      </c>
      <c r="C56" s="147"/>
      <c r="D56" s="148"/>
      <c r="E56" s="147"/>
      <c r="F56" s="171"/>
      <c r="G56" s="147"/>
      <c r="H56" s="148"/>
      <c r="I56" s="6"/>
      <c r="J56" s="118"/>
    </row>
    <row r="57" spans="1:12" x14ac:dyDescent="0.25">
      <c r="A57" s="28" t="s">
        <v>48</v>
      </c>
      <c r="B57" s="139" t="s">
        <v>85</v>
      </c>
      <c r="C57" s="147"/>
      <c r="D57" s="148"/>
      <c r="E57" s="147"/>
      <c r="F57" s="171"/>
      <c r="G57" s="147"/>
      <c r="H57" s="148"/>
      <c r="I57" s="91"/>
      <c r="J57" s="118"/>
    </row>
    <row r="58" spans="1:12" x14ac:dyDescent="0.25">
      <c r="A58" s="28" t="s">
        <v>49</v>
      </c>
      <c r="B58" s="139" t="s">
        <v>86</v>
      </c>
      <c r="C58" s="147"/>
      <c r="D58" s="148"/>
      <c r="E58" s="147"/>
      <c r="F58" s="171"/>
      <c r="G58" s="147"/>
      <c r="H58" s="148"/>
      <c r="I58" s="91"/>
      <c r="J58" s="118"/>
    </row>
    <row r="59" spans="1:12" x14ac:dyDescent="0.25">
      <c r="A59" s="28"/>
      <c r="B59" s="139" t="s">
        <v>87</v>
      </c>
      <c r="C59" s="147"/>
      <c r="D59" s="148"/>
      <c r="E59" s="147"/>
      <c r="F59" s="171"/>
      <c r="G59" s="147"/>
      <c r="H59" s="148"/>
      <c r="I59" s="91"/>
      <c r="J59" s="118"/>
    </row>
    <row r="60" spans="1:12" x14ac:dyDescent="0.25">
      <c r="A60" s="28"/>
      <c r="B60" s="139" t="s">
        <v>88</v>
      </c>
      <c r="C60" s="147"/>
      <c r="D60" s="148"/>
      <c r="E60" s="147"/>
      <c r="F60" s="171"/>
      <c r="G60" s="147"/>
      <c r="H60" s="148"/>
      <c r="I60" s="91"/>
      <c r="J60" s="118"/>
    </row>
    <row r="61" spans="1:12" x14ac:dyDescent="0.25">
      <c r="A61" s="28"/>
      <c r="B61" s="139" t="s">
        <v>89</v>
      </c>
      <c r="C61" s="37"/>
      <c r="D61" s="29"/>
      <c r="E61" s="37"/>
      <c r="F61" s="166"/>
      <c r="G61" s="37"/>
      <c r="H61" s="29"/>
      <c r="I61" s="91"/>
    </row>
    <row r="62" spans="1:12" x14ac:dyDescent="0.25">
      <c r="A62" s="11" t="s">
        <v>90</v>
      </c>
      <c r="B62" s="45" t="s">
        <v>91</v>
      </c>
      <c r="C62" s="9">
        <f>D62*7*20795.8</f>
        <v>732220.11800000002</v>
      </c>
      <c r="D62" s="12">
        <v>5.03</v>
      </c>
      <c r="E62" s="9">
        <f>F62*7*20795.8</f>
        <v>732220.11800000002</v>
      </c>
      <c r="F62" s="169">
        <v>5.03</v>
      </c>
      <c r="G62" s="9">
        <f>C62-E62</f>
        <v>0</v>
      </c>
      <c r="H62" s="12">
        <f>D62-F62</f>
        <v>0</v>
      </c>
      <c r="I62" s="6"/>
    </row>
    <row r="63" spans="1:12" x14ac:dyDescent="0.25">
      <c r="A63" s="8" t="s">
        <v>92</v>
      </c>
      <c r="B63" s="139" t="s">
        <v>93</v>
      </c>
      <c r="C63" s="13"/>
      <c r="D63" s="14"/>
      <c r="E63" s="13"/>
      <c r="F63" s="170"/>
      <c r="G63" s="13"/>
      <c r="H63" s="14"/>
      <c r="I63" s="91"/>
    </row>
    <row r="64" spans="1:12" x14ac:dyDescent="0.25">
      <c r="A64" s="28" t="s">
        <v>3</v>
      </c>
      <c r="B64" s="139" t="s">
        <v>94</v>
      </c>
      <c r="C64" s="13"/>
      <c r="D64" s="14"/>
      <c r="E64" s="13"/>
      <c r="F64" s="170"/>
      <c r="G64" s="13"/>
      <c r="H64" s="14"/>
      <c r="I64" s="91"/>
    </row>
    <row r="65" spans="1:9" x14ac:dyDescent="0.25">
      <c r="A65" s="28"/>
      <c r="B65" s="139"/>
      <c r="C65" s="37"/>
      <c r="D65" s="29"/>
      <c r="E65" s="37"/>
      <c r="F65" s="166"/>
      <c r="G65" s="37"/>
      <c r="H65" s="29"/>
      <c r="I65" s="91"/>
    </row>
    <row r="66" spans="1:9" x14ac:dyDescent="0.25">
      <c r="A66" s="19" t="s">
        <v>95</v>
      </c>
      <c r="B66" s="45" t="s">
        <v>128</v>
      </c>
      <c r="C66" s="152"/>
      <c r="D66" s="153"/>
      <c r="E66" s="152"/>
      <c r="F66" s="153"/>
      <c r="G66" s="152"/>
      <c r="H66" s="27"/>
      <c r="I66" s="91"/>
    </row>
    <row r="67" spans="1:9" x14ac:dyDescent="0.25">
      <c r="A67" s="28" t="s">
        <v>92</v>
      </c>
      <c r="B67" s="139" t="s">
        <v>129</v>
      </c>
      <c r="C67" s="37"/>
      <c r="D67" s="6"/>
      <c r="E67" s="37"/>
      <c r="F67" s="166"/>
      <c r="G67" s="37"/>
      <c r="H67" s="29"/>
      <c r="I67" s="6"/>
    </row>
    <row r="68" spans="1:9" x14ac:dyDescent="0.25">
      <c r="A68" s="83" t="s">
        <v>130</v>
      </c>
      <c r="B68" s="139" t="s">
        <v>131</v>
      </c>
      <c r="C68" s="37"/>
      <c r="D68" s="6"/>
      <c r="E68" s="37"/>
      <c r="F68" s="166"/>
      <c r="G68" s="37"/>
      <c r="H68" s="29"/>
      <c r="I68" s="6"/>
    </row>
    <row r="69" spans="1:9" x14ac:dyDescent="0.25">
      <c r="A69" s="28"/>
      <c r="B69" s="139" t="s">
        <v>132</v>
      </c>
      <c r="C69" s="37"/>
      <c r="D69" s="6"/>
      <c r="E69" s="37"/>
      <c r="F69" s="166"/>
      <c r="G69" s="37"/>
      <c r="H69" s="29"/>
      <c r="I69" s="6"/>
    </row>
    <row r="70" spans="1:9" x14ac:dyDescent="0.25">
      <c r="A70" s="28"/>
      <c r="B70" s="139" t="s">
        <v>133</v>
      </c>
      <c r="C70" s="37"/>
      <c r="D70" s="6"/>
      <c r="E70" s="37"/>
      <c r="F70" s="166"/>
      <c r="G70" s="37"/>
      <c r="H70" s="29"/>
      <c r="I70" s="6"/>
    </row>
    <row r="71" spans="1:9" x14ac:dyDescent="0.25">
      <c r="A71" s="28"/>
      <c r="B71" s="139" t="s">
        <v>134</v>
      </c>
      <c r="C71" s="37"/>
      <c r="D71" s="6"/>
      <c r="E71" s="37"/>
      <c r="F71" s="166"/>
      <c r="G71" s="37"/>
      <c r="H71" s="29"/>
      <c r="I71" s="6"/>
    </row>
    <row r="72" spans="1:9" x14ac:dyDescent="0.25">
      <c r="A72" s="28"/>
      <c r="B72" s="139" t="s">
        <v>135</v>
      </c>
      <c r="C72" s="37"/>
      <c r="D72" s="6"/>
      <c r="E72" s="37"/>
      <c r="F72" s="166"/>
      <c r="G72" s="37"/>
      <c r="H72" s="29"/>
      <c r="I72" s="91"/>
    </row>
    <row r="73" spans="1:9" x14ac:dyDescent="0.25">
      <c r="A73" s="28"/>
      <c r="B73" s="139" t="s">
        <v>136</v>
      </c>
      <c r="C73" s="37"/>
      <c r="D73" s="6"/>
      <c r="E73" s="37"/>
      <c r="F73" s="166"/>
      <c r="G73" s="37"/>
      <c r="H73" s="29"/>
      <c r="I73" s="6"/>
    </row>
    <row r="74" spans="1:9" x14ac:dyDescent="0.25">
      <c r="A74" s="28"/>
      <c r="B74" s="139" t="s">
        <v>137</v>
      </c>
      <c r="C74" s="37"/>
      <c r="D74" s="6"/>
      <c r="E74" s="37"/>
      <c r="F74" s="166"/>
      <c r="G74" s="37"/>
      <c r="H74" s="29"/>
      <c r="I74" s="6"/>
    </row>
    <row r="75" spans="1:9" x14ac:dyDescent="0.25">
      <c r="A75" s="28"/>
      <c r="B75" s="139" t="s">
        <v>138</v>
      </c>
      <c r="C75" s="37"/>
      <c r="D75" s="6"/>
      <c r="E75" s="37"/>
      <c r="F75" s="166"/>
      <c r="G75" s="37"/>
      <c r="H75" s="29"/>
      <c r="I75" s="6"/>
    </row>
    <row r="76" spans="1:9" x14ac:dyDescent="0.25">
      <c r="A76" s="28"/>
      <c r="B76" s="139" t="s">
        <v>139</v>
      </c>
      <c r="C76" s="37"/>
      <c r="D76" s="6"/>
      <c r="E76" s="37"/>
      <c r="F76" s="166"/>
      <c r="G76" s="37"/>
      <c r="H76" s="29"/>
      <c r="I76" s="6"/>
    </row>
    <row r="77" spans="1:9" x14ac:dyDescent="0.25">
      <c r="A77" s="28"/>
      <c r="B77" s="139" t="s">
        <v>140</v>
      </c>
      <c r="C77" s="37"/>
      <c r="D77" s="6"/>
      <c r="E77" s="37"/>
      <c r="F77" s="166"/>
      <c r="G77" s="37"/>
      <c r="H77" s="29"/>
      <c r="I77" s="6"/>
    </row>
    <row r="78" spans="1:9" x14ac:dyDescent="0.25">
      <c r="A78" s="28"/>
      <c r="B78" s="139" t="s">
        <v>149</v>
      </c>
      <c r="C78" s="37"/>
      <c r="D78" s="6"/>
      <c r="E78" s="37"/>
      <c r="F78" s="166"/>
      <c r="G78" s="37"/>
      <c r="H78" s="29"/>
      <c r="I78" s="6"/>
    </row>
    <row r="79" spans="1:9" x14ac:dyDescent="0.25">
      <c r="A79" s="92"/>
      <c r="B79" s="156"/>
      <c r="C79" s="41"/>
      <c r="D79" s="136"/>
      <c r="E79" s="41"/>
      <c r="F79" s="136"/>
      <c r="G79" s="41"/>
      <c r="H79" s="30"/>
      <c r="I79" s="6"/>
    </row>
    <row r="80" spans="1:9" x14ac:dyDescent="0.25">
      <c r="A80" s="19" t="s">
        <v>96</v>
      </c>
      <c r="B80" s="45" t="s">
        <v>97</v>
      </c>
      <c r="C80" s="152"/>
      <c r="D80" s="153"/>
      <c r="E80" s="152"/>
      <c r="F80" s="153"/>
      <c r="G80" s="152"/>
      <c r="H80" s="27"/>
      <c r="I80" s="6"/>
    </row>
    <row r="81" spans="1:9" x14ac:dyDescent="0.25">
      <c r="A81" s="28" t="s">
        <v>92</v>
      </c>
      <c r="B81" s="139" t="s">
        <v>141</v>
      </c>
      <c r="C81" s="37"/>
      <c r="D81" s="6"/>
      <c r="E81" s="37"/>
      <c r="F81" s="166"/>
      <c r="G81" s="37"/>
      <c r="H81" s="29"/>
      <c r="I81" s="6"/>
    </row>
    <row r="82" spans="1:9" x14ac:dyDescent="0.25">
      <c r="A82" s="28"/>
      <c r="B82" s="139"/>
      <c r="C82" s="37"/>
      <c r="D82" s="6"/>
      <c r="E82" s="37"/>
      <c r="F82" s="166"/>
      <c r="G82" s="37"/>
      <c r="H82" s="29"/>
      <c r="I82" s="6"/>
    </row>
    <row r="83" spans="1:9" x14ac:dyDescent="0.25">
      <c r="A83" s="28" t="s">
        <v>142</v>
      </c>
      <c r="B83" s="139" t="s">
        <v>143</v>
      </c>
      <c r="C83" s="37"/>
      <c r="D83" s="6"/>
      <c r="E83" s="37"/>
      <c r="F83" s="166"/>
      <c r="G83" s="37"/>
      <c r="H83" s="29"/>
      <c r="I83" s="6"/>
    </row>
    <row r="84" spans="1:9" x14ac:dyDescent="0.25">
      <c r="A84" s="28"/>
      <c r="B84" s="139" t="s">
        <v>144</v>
      </c>
      <c r="C84" s="37"/>
      <c r="D84" s="6"/>
      <c r="E84" s="37"/>
      <c r="F84" s="166"/>
      <c r="G84" s="37"/>
      <c r="H84" s="29"/>
      <c r="I84" s="6"/>
    </row>
    <row r="85" spans="1:9" x14ac:dyDescent="0.25">
      <c r="A85" s="28"/>
      <c r="B85" s="139" t="s">
        <v>145</v>
      </c>
      <c r="C85" s="37"/>
      <c r="D85" s="6"/>
      <c r="E85" s="37"/>
      <c r="F85" s="166"/>
      <c r="G85" s="37"/>
      <c r="H85" s="29"/>
      <c r="I85" s="6"/>
    </row>
    <row r="86" spans="1:9" x14ac:dyDescent="0.25">
      <c r="A86" s="28"/>
      <c r="B86" s="139" t="s">
        <v>146</v>
      </c>
      <c r="C86" s="37"/>
      <c r="D86" s="6"/>
      <c r="E86" s="37"/>
      <c r="F86" s="166"/>
      <c r="G86" s="37"/>
      <c r="H86" s="29"/>
      <c r="I86" s="6"/>
    </row>
    <row r="87" spans="1:9" x14ac:dyDescent="0.25">
      <c r="A87" s="28"/>
      <c r="B87" s="139" t="s">
        <v>147</v>
      </c>
      <c r="C87" s="37"/>
      <c r="D87" s="6"/>
      <c r="E87" s="37"/>
      <c r="F87" s="166"/>
      <c r="G87" s="37"/>
      <c r="H87" s="29"/>
      <c r="I87" s="6"/>
    </row>
    <row r="88" spans="1:9" x14ac:dyDescent="0.25">
      <c r="A88" s="28"/>
      <c r="B88" s="139"/>
      <c r="C88" s="37"/>
      <c r="D88" s="6"/>
      <c r="E88" s="37"/>
      <c r="F88" s="166"/>
      <c r="G88" s="37"/>
      <c r="H88" s="29"/>
      <c r="I88" s="6"/>
    </row>
    <row r="89" spans="1:9" x14ac:dyDescent="0.25">
      <c r="A89" s="28"/>
      <c r="B89" s="139" t="s">
        <v>150</v>
      </c>
      <c r="C89" s="37"/>
      <c r="D89" s="6"/>
      <c r="E89" s="37"/>
      <c r="F89" s="166"/>
      <c r="G89" s="37"/>
      <c r="H89" s="29"/>
      <c r="I89" s="6"/>
    </row>
    <row r="90" spans="1:9" x14ac:dyDescent="0.25">
      <c r="A90" s="92"/>
      <c r="B90" s="156"/>
      <c r="C90" s="41"/>
      <c r="D90" s="136"/>
      <c r="E90" s="41"/>
      <c r="F90" s="136"/>
      <c r="G90" s="41"/>
      <c r="H90" s="30"/>
      <c r="I90" s="6"/>
    </row>
    <row r="91" spans="1:9" x14ac:dyDescent="0.25">
      <c r="A91" s="11" t="s">
        <v>106</v>
      </c>
      <c r="B91" s="45" t="s">
        <v>108</v>
      </c>
      <c r="C91" s="9">
        <f>D91*7*20795.8</f>
        <v>7278.5300000000007</v>
      </c>
      <c r="D91" s="20">
        <v>0.05</v>
      </c>
      <c r="E91" s="9">
        <v>1180.44</v>
      </c>
      <c r="F91" s="168">
        <v>0.01</v>
      </c>
      <c r="G91" s="9">
        <f>C91-E91</f>
        <v>6098.09</v>
      </c>
      <c r="H91" s="12">
        <f>D91-F91</f>
        <v>0.04</v>
      </c>
      <c r="I91" s="6"/>
    </row>
    <row r="92" spans="1:9" x14ac:dyDescent="0.25">
      <c r="A92" s="8" t="s">
        <v>107</v>
      </c>
      <c r="B92" s="139" t="s">
        <v>109</v>
      </c>
      <c r="C92" s="37"/>
      <c r="D92" s="29"/>
      <c r="E92" s="37"/>
      <c r="F92" s="170"/>
      <c r="G92" s="37"/>
      <c r="H92" s="29"/>
      <c r="I92" s="6"/>
    </row>
    <row r="93" spans="1:9" x14ac:dyDescent="0.25">
      <c r="A93" s="22" t="s">
        <v>110</v>
      </c>
      <c r="B93" s="45" t="s">
        <v>99</v>
      </c>
      <c r="C93" s="9">
        <v>152849.20000000001</v>
      </c>
      <c r="D93" s="20">
        <v>1.05</v>
      </c>
      <c r="E93" s="9">
        <v>152849.20000000001</v>
      </c>
      <c r="F93" s="169">
        <v>1.05</v>
      </c>
      <c r="G93" s="9">
        <f>C93-E93</f>
        <v>0</v>
      </c>
      <c r="H93" s="12">
        <f>D93-F93</f>
        <v>0</v>
      </c>
      <c r="I93" s="157"/>
    </row>
    <row r="94" spans="1:9" x14ac:dyDescent="0.25">
      <c r="A94" s="8" t="s">
        <v>105</v>
      </c>
      <c r="B94" s="44"/>
      <c r="C94" s="37"/>
      <c r="D94" s="29"/>
      <c r="E94" s="37"/>
      <c r="F94" s="166"/>
      <c r="G94" s="37"/>
      <c r="H94" s="29"/>
      <c r="I94" s="6"/>
    </row>
    <row r="95" spans="1:9" x14ac:dyDescent="0.25">
      <c r="A95" s="11" t="s">
        <v>173</v>
      </c>
      <c r="B95" s="45" t="s">
        <v>77</v>
      </c>
      <c r="C95" s="9">
        <f>D95*7*20795.8</f>
        <v>103355.12599999999</v>
      </c>
      <c r="D95" s="25">
        <v>0.71</v>
      </c>
      <c r="E95" s="9">
        <f>F95*7*20795.8</f>
        <v>103355.12599999999</v>
      </c>
      <c r="F95" s="169">
        <v>0.71</v>
      </c>
      <c r="G95" s="9">
        <f>C95-E95</f>
        <v>0</v>
      </c>
      <c r="H95" s="12">
        <f>D95-F95</f>
        <v>0</v>
      </c>
      <c r="I95" s="6"/>
    </row>
    <row r="96" spans="1:9" x14ac:dyDescent="0.25">
      <c r="A96" s="15"/>
      <c r="B96" s="156"/>
      <c r="C96" s="13"/>
      <c r="D96" s="46"/>
      <c r="E96" s="16"/>
      <c r="F96" s="170"/>
      <c r="G96" s="13"/>
      <c r="H96" s="14"/>
      <c r="I96" s="91"/>
    </row>
    <row r="97" spans="1:34" x14ac:dyDescent="0.25">
      <c r="A97" s="11" t="s">
        <v>174</v>
      </c>
      <c r="B97" s="45" t="s">
        <v>77</v>
      </c>
      <c r="C97" s="9">
        <f>D97*7*20795.8</f>
        <v>103355.12599999999</v>
      </c>
      <c r="D97" s="25">
        <v>0.71</v>
      </c>
      <c r="E97" s="9">
        <f>F97*7*20795.8</f>
        <v>103355.12599999999</v>
      </c>
      <c r="F97" s="169">
        <v>0.71</v>
      </c>
      <c r="G97" s="9">
        <f>C97-E97</f>
        <v>0</v>
      </c>
      <c r="H97" s="12">
        <f>D97-F97</f>
        <v>0</v>
      </c>
      <c r="I97" s="6"/>
    </row>
    <row r="98" spans="1:34" x14ac:dyDescent="0.25">
      <c r="A98" s="8" t="s">
        <v>122</v>
      </c>
      <c r="B98" s="139"/>
      <c r="C98" s="13"/>
      <c r="D98" s="46"/>
      <c r="E98" s="13"/>
      <c r="F98" s="170"/>
      <c r="G98" s="13"/>
      <c r="H98" s="14"/>
      <c r="I98" s="91"/>
    </row>
    <row r="99" spans="1:34" x14ac:dyDescent="0.25">
      <c r="A99" s="15" t="s">
        <v>161</v>
      </c>
      <c r="B99" s="156"/>
      <c r="C99" s="16"/>
      <c r="D99" s="47"/>
      <c r="E99" s="16"/>
      <c r="F99" s="47"/>
      <c r="G99" s="16"/>
      <c r="H99" s="17"/>
      <c r="I99" s="91"/>
    </row>
    <row r="100" spans="1:34" x14ac:dyDescent="0.25">
      <c r="A100" s="22" t="s">
        <v>175</v>
      </c>
      <c r="B100" s="45" t="s">
        <v>77</v>
      </c>
      <c r="C100" s="9">
        <f>D100*7*20795.8</f>
        <v>84430.947999999989</v>
      </c>
      <c r="D100" s="87">
        <v>0.57999999999999996</v>
      </c>
      <c r="E100" s="9">
        <f>F100*7*20795.8</f>
        <v>84430.947999999989</v>
      </c>
      <c r="F100" s="172">
        <v>0.57999999999999996</v>
      </c>
      <c r="G100" s="9">
        <f>C100-E100</f>
        <v>0</v>
      </c>
      <c r="H100" s="12">
        <f>D100-F100</f>
        <v>0</v>
      </c>
      <c r="I100" s="91"/>
    </row>
    <row r="101" spans="1:34" x14ac:dyDescent="0.25">
      <c r="A101" s="88" t="s">
        <v>123</v>
      </c>
      <c r="B101" s="156"/>
      <c r="C101" s="16"/>
      <c r="D101" s="47"/>
      <c r="E101" s="16"/>
      <c r="F101" s="47"/>
      <c r="G101" s="16"/>
      <c r="H101" s="17"/>
      <c r="I101" s="91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</row>
    <row r="102" spans="1:34" x14ac:dyDescent="0.25">
      <c r="A102" s="86" t="s">
        <v>176</v>
      </c>
      <c r="B102" s="145" t="s">
        <v>77</v>
      </c>
      <c r="C102" s="9">
        <f>D102*7*20795.8</f>
        <v>65506.77</v>
      </c>
      <c r="D102" s="20">
        <v>0.45</v>
      </c>
      <c r="E102" s="9">
        <f>F102*7*20795.8</f>
        <v>65506.77</v>
      </c>
      <c r="F102" s="169">
        <v>0.45</v>
      </c>
      <c r="G102" s="9">
        <f>C102-E102</f>
        <v>0</v>
      </c>
      <c r="H102" s="12">
        <f>D102-F102</f>
        <v>0</v>
      </c>
      <c r="I102" s="91"/>
      <c r="J102" s="5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</row>
    <row r="103" spans="1:34" x14ac:dyDescent="0.25">
      <c r="A103" s="86" t="s">
        <v>162</v>
      </c>
      <c r="B103" s="145"/>
      <c r="C103" s="16"/>
      <c r="D103" s="24"/>
      <c r="E103" s="16"/>
      <c r="F103" s="173"/>
      <c r="G103" s="16"/>
      <c r="H103" s="17"/>
      <c r="I103" s="91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</row>
    <row r="104" spans="1:34" x14ac:dyDescent="0.25">
      <c r="A104" s="93" t="s">
        <v>177</v>
      </c>
      <c r="B104" s="144" t="s">
        <v>77</v>
      </c>
      <c r="C104" s="9">
        <f>D104*7*20795.8</f>
        <v>40759.768000000004</v>
      </c>
      <c r="D104" s="21">
        <v>0.28000000000000003</v>
      </c>
      <c r="E104" s="9">
        <f>F104*7*20795.8</f>
        <v>40759.768000000004</v>
      </c>
      <c r="F104" s="169">
        <v>0.28000000000000003</v>
      </c>
      <c r="G104" s="9">
        <f>C104-E104</f>
        <v>0</v>
      </c>
      <c r="H104" s="12">
        <f>D104-F104</f>
        <v>0</v>
      </c>
      <c r="I104" s="157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</row>
    <row r="105" spans="1:34" x14ac:dyDescent="0.25">
      <c r="A105" s="94" t="s">
        <v>163</v>
      </c>
      <c r="B105" s="145"/>
      <c r="C105" s="13"/>
      <c r="D105" s="14"/>
      <c r="E105" s="13"/>
      <c r="F105" s="170"/>
      <c r="G105" s="13"/>
      <c r="H105" s="14"/>
      <c r="I105" s="91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</row>
    <row r="106" spans="1:34" x14ac:dyDescent="0.25">
      <c r="A106" s="11" t="s">
        <v>178</v>
      </c>
      <c r="B106" s="45"/>
      <c r="C106" s="9">
        <f>D106*7*20795.8</f>
        <v>449813.15399999998</v>
      </c>
      <c r="D106" s="12">
        <v>3.09</v>
      </c>
      <c r="E106" s="9">
        <f>F106*7*20795.8</f>
        <v>449813.15399999998</v>
      </c>
      <c r="F106" s="172">
        <v>3.09</v>
      </c>
      <c r="G106" s="9">
        <f>C106-E106</f>
        <v>0</v>
      </c>
      <c r="H106" s="12">
        <f>D106-F106</f>
        <v>0</v>
      </c>
      <c r="I106" s="91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</row>
    <row r="107" spans="1:34" x14ac:dyDescent="0.25">
      <c r="A107" s="8" t="s">
        <v>124</v>
      </c>
      <c r="B107" s="139"/>
      <c r="C107" s="13"/>
      <c r="D107" s="29"/>
      <c r="E107" s="13"/>
      <c r="F107" s="170"/>
      <c r="G107" s="13"/>
      <c r="H107" s="14"/>
      <c r="I107" s="91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</row>
    <row r="108" spans="1:34" x14ac:dyDescent="0.25">
      <c r="A108" s="11" t="s">
        <v>151</v>
      </c>
      <c r="B108" s="45"/>
      <c r="C108" s="23">
        <f>C19+C29+C44+C48+C51+C62+C91+C93+C95+C97+C106+C100+C102+C104</f>
        <v>3905659.2680000002</v>
      </c>
      <c r="D108" s="25">
        <f>D19+D29+D44+D48+D51+D62+D91+D93+D95+D97+D106+D100+D102+D104</f>
        <v>26.830000000000002</v>
      </c>
      <c r="E108" s="23">
        <f>E19+E29+E44+E48+E51+E62+E91+E93+E95+E97+E106+E100+E102+E104</f>
        <v>3893738.3540000003</v>
      </c>
      <c r="F108" s="172">
        <f>F19+F29+F44+F48+F51+F62+F91+F93+F95+F97+F106+F100+F102+F104</f>
        <v>26.75</v>
      </c>
      <c r="G108" s="9">
        <f>C108-E108</f>
        <v>11920.913999999873</v>
      </c>
      <c r="H108" s="12">
        <f>D108-F108</f>
        <v>8.0000000000001847E-2</v>
      </c>
      <c r="I108" s="6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</row>
    <row r="109" spans="1:34" x14ac:dyDescent="0.25">
      <c r="A109" s="15" t="s">
        <v>152</v>
      </c>
      <c r="B109" s="156"/>
      <c r="C109" s="16"/>
      <c r="D109" s="17"/>
      <c r="E109" s="16"/>
      <c r="F109" s="47"/>
      <c r="G109" s="13"/>
      <c r="H109" s="14"/>
      <c r="I109" s="6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</row>
    <row r="110" spans="1:34" x14ac:dyDescent="0.25">
      <c r="A110" s="8" t="s">
        <v>125</v>
      </c>
      <c r="B110" s="139"/>
      <c r="C110" s="9">
        <f>C112+C115+C117+C119</f>
        <v>1256274.2780000002</v>
      </c>
      <c r="D110" s="10">
        <f>D112+D115+D117+D119</f>
        <v>8.6300000000000008</v>
      </c>
      <c r="E110" s="9">
        <f>E112+E115+E117+E119</f>
        <v>1030072.62</v>
      </c>
      <c r="F110" s="172">
        <f>F112+F115+F117+F119</f>
        <v>7.07</v>
      </c>
      <c r="G110" s="23">
        <f>C110-E110</f>
        <v>226201.65800000017</v>
      </c>
      <c r="H110" s="12">
        <f>D110-F110</f>
        <v>1.5600000000000005</v>
      </c>
      <c r="I110" s="6"/>
    </row>
    <row r="111" spans="1:34" x14ac:dyDescent="0.25">
      <c r="A111" s="8"/>
      <c r="B111" s="139"/>
      <c r="C111" s="13"/>
      <c r="D111" s="10"/>
      <c r="E111" s="176"/>
      <c r="F111" s="168"/>
      <c r="G111" s="26"/>
      <c r="H111" s="10"/>
      <c r="I111" s="6"/>
    </row>
    <row r="112" spans="1:34" x14ac:dyDescent="0.25">
      <c r="A112" s="19" t="s">
        <v>126</v>
      </c>
      <c r="B112" s="45" t="s">
        <v>112</v>
      </c>
      <c r="C112" s="9">
        <f>D112*7*20795.8</f>
        <v>174684.72</v>
      </c>
      <c r="D112" s="27">
        <v>1.2</v>
      </c>
      <c r="E112" s="9">
        <v>89157</v>
      </c>
      <c r="F112" s="169">
        <v>0.61</v>
      </c>
      <c r="G112" s="175">
        <f>C112-E112</f>
        <v>85527.72</v>
      </c>
      <c r="H112" s="27">
        <f>D112-F112</f>
        <v>0.59</v>
      </c>
      <c r="I112" s="6"/>
    </row>
    <row r="113" spans="1:10" x14ac:dyDescent="0.25">
      <c r="A113" s="28" t="s">
        <v>98</v>
      </c>
      <c r="B113" s="139"/>
      <c r="C113" s="35"/>
      <c r="D113" s="36"/>
      <c r="E113" s="37"/>
      <c r="F113" s="166"/>
      <c r="G113" s="37"/>
      <c r="H113" s="29"/>
      <c r="I113" s="157"/>
    </row>
    <row r="114" spans="1:10" x14ac:dyDescent="0.25">
      <c r="A114" s="28" t="s">
        <v>111</v>
      </c>
      <c r="B114" s="139"/>
      <c r="C114" s="35"/>
      <c r="D114" s="36"/>
      <c r="E114" s="37"/>
      <c r="F114" s="166"/>
      <c r="G114" s="37"/>
      <c r="H114" s="29"/>
      <c r="I114" s="6"/>
    </row>
    <row r="115" spans="1:10" x14ac:dyDescent="0.25">
      <c r="A115" s="158" t="s">
        <v>167</v>
      </c>
      <c r="B115" s="144" t="s">
        <v>164</v>
      </c>
      <c r="C115" s="9">
        <f>D115*7*20795.8</f>
        <v>925829.01600000006</v>
      </c>
      <c r="D115" s="38">
        <v>6.36</v>
      </c>
      <c r="E115" s="9">
        <v>793567.73</v>
      </c>
      <c r="F115" s="169">
        <v>5.45</v>
      </c>
      <c r="G115" s="175">
        <f>C115-E115</f>
        <v>132261.28600000008</v>
      </c>
      <c r="H115" s="27">
        <f>D115-F115</f>
        <v>0.91000000000000014</v>
      </c>
      <c r="I115" s="6"/>
    </row>
    <row r="116" spans="1:10" x14ac:dyDescent="0.25">
      <c r="A116" s="83"/>
      <c r="B116" s="159" t="s">
        <v>165</v>
      </c>
      <c r="C116" s="35"/>
      <c r="D116" s="36"/>
      <c r="E116" s="37"/>
      <c r="F116" s="166"/>
      <c r="G116" s="37"/>
      <c r="H116" s="29"/>
      <c r="I116" s="6"/>
    </row>
    <row r="117" spans="1:10" x14ac:dyDescent="0.25">
      <c r="A117" s="160" t="s">
        <v>171</v>
      </c>
      <c r="B117" s="144" t="s">
        <v>164</v>
      </c>
      <c r="C117" s="9">
        <f>D117*7*20795.8</f>
        <v>68418.182000000001</v>
      </c>
      <c r="D117" s="34">
        <v>0.47</v>
      </c>
      <c r="E117" s="9">
        <v>36720.89</v>
      </c>
      <c r="F117" s="169">
        <v>0.25</v>
      </c>
      <c r="G117" s="175">
        <f>C117-E117</f>
        <v>31697.292000000001</v>
      </c>
      <c r="H117" s="27">
        <f>D117-F117</f>
        <v>0.21999999999999997</v>
      </c>
      <c r="I117" s="90"/>
    </row>
    <row r="118" spans="1:10" x14ac:dyDescent="0.25">
      <c r="A118" s="161" t="s">
        <v>166</v>
      </c>
      <c r="B118" s="159" t="s">
        <v>165</v>
      </c>
      <c r="C118" s="39"/>
      <c r="D118" s="40"/>
      <c r="E118" s="41"/>
      <c r="F118" s="136"/>
      <c r="G118" s="41"/>
      <c r="H118" s="30"/>
      <c r="I118" s="6"/>
    </row>
    <row r="119" spans="1:10" x14ac:dyDescent="0.25">
      <c r="A119" s="48" t="s">
        <v>127</v>
      </c>
      <c r="B119" s="45" t="s">
        <v>102</v>
      </c>
      <c r="C119" s="9">
        <f>D119*7*20795.8</f>
        <v>87342.36</v>
      </c>
      <c r="D119" s="49">
        <v>0.6</v>
      </c>
      <c r="E119" s="9">
        <v>110627</v>
      </c>
      <c r="F119" s="168">
        <v>0.76</v>
      </c>
      <c r="G119" s="152">
        <f>C119-E119</f>
        <v>-23284.639999999999</v>
      </c>
      <c r="H119" s="27">
        <f>D119-F119</f>
        <v>-0.16000000000000003</v>
      </c>
      <c r="I119" s="6"/>
    </row>
    <row r="120" spans="1:10" x14ac:dyDescent="0.25">
      <c r="A120" s="28" t="s">
        <v>168</v>
      </c>
      <c r="B120" s="44"/>
      <c r="C120" s="35"/>
      <c r="D120" s="36"/>
      <c r="E120" s="37"/>
      <c r="F120" s="166"/>
      <c r="G120" s="37"/>
      <c r="H120" s="29"/>
    </row>
    <row r="121" spans="1:10" x14ac:dyDescent="0.25">
      <c r="A121" s="28" t="s">
        <v>169</v>
      </c>
      <c r="B121" s="44"/>
      <c r="C121" s="43"/>
      <c r="D121" s="21"/>
      <c r="E121" s="13"/>
      <c r="F121" s="170"/>
      <c r="G121" s="13"/>
      <c r="H121" s="14"/>
      <c r="I121" s="6"/>
    </row>
    <row r="122" spans="1:10" x14ac:dyDescent="0.25">
      <c r="A122" s="11" t="s">
        <v>100</v>
      </c>
      <c r="B122" s="48"/>
      <c r="C122" s="31">
        <f>C108+C110</f>
        <v>5161933.5460000001</v>
      </c>
      <c r="D122" s="20">
        <f>D108+D110</f>
        <v>35.46</v>
      </c>
      <c r="E122" s="31">
        <f>E108+E110</f>
        <v>4923810.9740000004</v>
      </c>
      <c r="F122" s="169">
        <f>F108+F110</f>
        <v>33.82</v>
      </c>
      <c r="G122" s="23">
        <f>C122-E122</f>
        <v>238122.57199999969</v>
      </c>
      <c r="H122" s="12">
        <f>D122-F122</f>
        <v>1.6400000000000006</v>
      </c>
      <c r="I122" s="6"/>
    </row>
    <row r="123" spans="1:10" ht="15.75" thickBot="1" x14ac:dyDescent="0.3">
      <c r="A123" s="32" t="s">
        <v>153</v>
      </c>
      <c r="B123" s="162"/>
      <c r="C123" s="32"/>
      <c r="D123" s="163"/>
      <c r="E123" s="32"/>
      <c r="F123" s="174"/>
      <c r="G123" s="32"/>
      <c r="H123" s="33"/>
      <c r="I123" s="6"/>
      <c r="J123" s="118"/>
    </row>
    <row r="124" spans="1:10" x14ac:dyDescent="0.25">
      <c r="A124" s="5"/>
      <c r="B124" s="5"/>
      <c r="C124" s="5"/>
      <c r="D124" s="6"/>
      <c r="E124" s="5"/>
      <c r="F124" s="5"/>
      <c r="G124" s="5"/>
      <c r="H124" s="5"/>
      <c r="I124" s="6"/>
      <c r="J124" s="118"/>
    </row>
    <row r="125" spans="1:10" ht="15.75" x14ac:dyDescent="0.25">
      <c r="A125" s="3" t="s">
        <v>208</v>
      </c>
      <c r="B125" s="3"/>
      <c r="C125" s="3"/>
      <c r="D125" s="3"/>
    </row>
    <row r="126" spans="1:10" ht="15.75" x14ac:dyDescent="0.25">
      <c r="A126" s="3" t="s">
        <v>3</v>
      </c>
      <c r="B126" s="3"/>
      <c r="C126" s="3"/>
      <c r="D126" s="118"/>
    </row>
    <row r="127" spans="1:10" ht="15.75" x14ac:dyDescent="0.25">
      <c r="A127" s="3"/>
      <c r="B127" s="3"/>
      <c r="C127" s="3"/>
    </row>
    <row r="128" spans="1:10" ht="15.75" x14ac:dyDescent="0.25">
      <c r="A128" s="3"/>
      <c r="B128" s="3"/>
      <c r="C128" s="3"/>
    </row>
    <row r="129" spans="1:3" ht="15.75" x14ac:dyDescent="0.25">
      <c r="A129" s="3"/>
      <c r="B129" s="3"/>
      <c r="C129" s="3"/>
    </row>
    <row r="169" spans="5:8" ht="15.75" x14ac:dyDescent="0.25">
      <c r="E169" s="95"/>
      <c r="F169" s="95"/>
      <c r="G169" s="95"/>
      <c r="H169" s="95"/>
    </row>
    <row r="170" spans="5:8" ht="15.75" x14ac:dyDescent="0.25">
      <c r="E170" s="95"/>
      <c r="F170" s="95"/>
      <c r="G170" s="95"/>
      <c r="H170" s="95"/>
    </row>
    <row r="171" spans="5:8" ht="15.75" x14ac:dyDescent="0.25">
      <c r="E171" s="95"/>
      <c r="F171" s="95"/>
      <c r="G171" s="95"/>
      <c r="H171" s="95"/>
    </row>
  </sheetData>
  <pageMargins left="0" right="0" top="0" bottom="0" header="0.31496062992125984" footer="0.31496062992125984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X152"/>
  <sheetViews>
    <sheetView tabSelected="1" workbookViewId="0">
      <selection activeCell="Z1" sqref="Z1:AP1048576"/>
    </sheetView>
  </sheetViews>
  <sheetFormatPr defaultColWidth="11.5703125" defaultRowHeight="15" x14ac:dyDescent="0.25"/>
  <cols>
    <col min="1" max="1" width="23.140625" style="97" customWidth="1"/>
    <col min="2" max="2" width="42.85546875" style="97" customWidth="1"/>
    <col min="3" max="3" width="11.85546875" style="97" bestFit="1" customWidth="1"/>
    <col min="4" max="4" width="11.28515625" style="97" customWidth="1"/>
    <col min="5" max="5" width="12.85546875" style="97" customWidth="1"/>
    <col min="6" max="6" width="12.140625" style="97" customWidth="1"/>
    <col min="7" max="7" width="13" style="97" customWidth="1"/>
    <col min="8" max="8" width="11.42578125" style="97" customWidth="1"/>
    <col min="9" max="9" width="12.7109375" style="97" customWidth="1"/>
    <col min="10" max="10" width="4.42578125" style="97" customWidth="1"/>
    <col min="11" max="11" width="53.7109375" style="97" customWidth="1"/>
    <col min="12" max="14" width="14.85546875" style="97" customWidth="1"/>
    <col min="15" max="16" width="12.140625" style="97" customWidth="1"/>
    <col min="17" max="18" width="11.140625" style="97" customWidth="1"/>
    <col min="19" max="19" width="12.42578125" style="97" customWidth="1"/>
    <col min="20" max="20" width="13.42578125" style="97" customWidth="1"/>
    <col min="21" max="23" width="11.5703125" style="97"/>
    <col min="24" max="24" width="11.85546875" style="97" bestFit="1" customWidth="1"/>
    <col min="25" max="261" width="11.5703125" style="97"/>
    <col min="262" max="262" width="23.140625" style="97" customWidth="1"/>
    <col min="263" max="263" width="42.85546875" style="97" customWidth="1"/>
    <col min="264" max="264" width="11.5703125" style="97"/>
    <col min="265" max="265" width="11.28515625" style="97" customWidth="1"/>
    <col min="266" max="266" width="12.85546875" style="97" customWidth="1"/>
    <col min="267" max="267" width="12.140625" style="97" customWidth="1"/>
    <col min="268" max="268" width="11.7109375" style="97" customWidth="1"/>
    <col min="269" max="269" width="11.42578125" style="97" customWidth="1"/>
    <col min="270" max="270" width="12.7109375" style="97" customWidth="1"/>
    <col min="271" max="271" width="4.140625" style="97" customWidth="1"/>
    <col min="272" max="272" width="45.28515625" style="97" customWidth="1"/>
    <col min="273" max="273" width="14.85546875" style="97" customWidth="1"/>
    <col min="274" max="274" width="12.28515625" style="97" customWidth="1"/>
    <col min="275" max="276" width="11.140625" style="97" customWidth="1"/>
    <col min="277" max="277" width="12.42578125" style="97" customWidth="1"/>
    <col min="278" max="278" width="11.42578125" style="97" customWidth="1"/>
    <col min="279" max="279" width="13.5703125" style="97" customWidth="1"/>
    <col min="280" max="517" width="11.5703125" style="97"/>
    <col min="518" max="518" width="23.140625" style="97" customWidth="1"/>
    <col min="519" max="519" width="42.85546875" style="97" customWidth="1"/>
    <col min="520" max="520" width="11.5703125" style="97"/>
    <col min="521" max="521" width="11.28515625" style="97" customWidth="1"/>
    <col min="522" max="522" width="12.85546875" style="97" customWidth="1"/>
    <col min="523" max="523" width="12.140625" style="97" customWidth="1"/>
    <col min="524" max="524" width="11.7109375" style="97" customWidth="1"/>
    <col min="525" max="525" width="11.42578125" style="97" customWidth="1"/>
    <col min="526" max="526" width="12.7109375" style="97" customWidth="1"/>
    <col min="527" max="527" width="4.140625" style="97" customWidth="1"/>
    <col min="528" max="528" width="45.28515625" style="97" customWidth="1"/>
    <col min="529" max="529" width="14.85546875" style="97" customWidth="1"/>
    <col min="530" max="530" width="12.28515625" style="97" customWidth="1"/>
    <col min="531" max="532" width="11.140625" style="97" customWidth="1"/>
    <col min="533" max="533" width="12.42578125" style="97" customWidth="1"/>
    <col min="534" max="534" width="11.42578125" style="97" customWidth="1"/>
    <col min="535" max="535" width="13.5703125" style="97" customWidth="1"/>
    <col min="536" max="773" width="11.5703125" style="97"/>
    <col min="774" max="774" width="23.140625" style="97" customWidth="1"/>
    <col min="775" max="775" width="42.85546875" style="97" customWidth="1"/>
    <col min="776" max="776" width="11.5703125" style="97"/>
    <col min="777" max="777" width="11.28515625" style="97" customWidth="1"/>
    <col min="778" max="778" width="12.85546875" style="97" customWidth="1"/>
    <col min="779" max="779" width="12.140625" style="97" customWidth="1"/>
    <col min="780" max="780" width="11.7109375" style="97" customWidth="1"/>
    <col min="781" max="781" width="11.42578125" style="97" customWidth="1"/>
    <col min="782" max="782" width="12.7109375" style="97" customWidth="1"/>
    <col min="783" max="783" width="4.140625" style="97" customWidth="1"/>
    <col min="784" max="784" width="45.28515625" style="97" customWidth="1"/>
    <col min="785" max="785" width="14.85546875" style="97" customWidth="1"/>
    <col min="786" max="786" width="12.28515625" style="97" customWidth="1"/>
    <col min="787" max="788" width="11.140625" style="97" customWidth="1"/>
    <col min="789" max="789" width="12.42578125" style="97" customWidth="1"/>
    <col min="790" max="790" width="11.42578125" style="97" customWidth="1"/>
    <col min="791" max="791" width="13.5703125" style="97" customWidth="1"/>
    <col min="792" max="1029" width="11.5703125" style="97"/>
    <col min="1030" max="1030" width="23.140625" style="97" customWidth="1"/>
    <col min="1031" max="1031" width="42.85546875" style="97" customWidth="1"/>
    <col min="1032" max="1032" width="11.5703125" style="97"/>
    <col min="1033" max="1033" width="11.28515625" style="97" customWidth="1"/>
    <col min="1034" max="1034" width="12.85546875" style="97" customWidth="1"/>
    <col min="1035" max="1035" width="12.140625" style="97" customWidth="1"/>
    <col min="1036" max="1036" width="11.7109375" style="97" customWidth="1"/>
    <col min="1037" max="1037" width="11.42578125" style="97" customWidth="1"/>
    <col min="1038" max="1038" width="12.7109375" style="97" customWidth="1"/>
    <col min="1039" max="1039" width="4.140625" style="97" customWidth="1"/>
    <col min="1040" max="1040" width="45.28515625" style="97" customWidth="1"/>
    <col min="1041" max="1041" width="14.85546875" style="97" customWidth="1"/>
    <col min="1042" max="1042" width="12.28515625" style="97" customWidth="1"/>
    <col min="1043" max="1044" width="11.140625" style="97" customWidth="1"/>
    <col min="1045" max="1045" width="12.42578125" style="97" customWidth="1"/>
    <col min="1046" max="1046" width="11.42578125" style="97" customWidth="1"/>
    <col min="1047" max="1047" width="13.5703125" style="97" customWidth="1"/>
    <col min="1048" max="1285" width="11.5703125" style="97"/>
    <col min="1286" max="1286" width="23.140625" style="97" customWidth="1"/>
    <col min="1287" max="1287" width="42.85546875" style="97" customWidth="1"/>
    <col min="1288" max="1288" width="11.5703125" style="97"/>
    <col min="1289" max="1289" width="11.28515625" style="97" customWidth="1"/>
    <col min="1290" max="1290" width="12.85546875" style="97" customWidth="1"/>
    <col min="1291" max="1291" width="12.140625" style="97" customWidth="1"/>
    <col min="1292" max="1292" width="11.7109375" style="97" customWidth="1"/>
    <col min="1293" max="1293" width="11.42578125" style="97" customWidth="1"/>
    <col min="1294" max="1294" width="12.7109375" style="97" customWidth="1"/>
    <col min="1295" max="1295" width="4.140625" style="97" customWidth="1"/>
    <col min="1296" max="1296" width="45.28515625" style="97" customWidth="1"/>
    <col min="1297" max="1297" width="14.85546875" style="97" customWidth="1"/>
    <col min="1298" max="1298" width="12.28515625" style="97" customWidth="1"/>
    <col min="1299" max="1300" width="11.140625" style="97" customWidth="1"/>
    <col min="1301" max="1301" width="12.42578125" style="97" customWidth="1"/>
    <col min="1302" max="1302" width="11.42578125" style="97" customWidth="1"/>
    <col min="1303" max="1303" width="13.5703125" style="97" customWidth="1"/>
    <col min="1304" max="1541" width="11.5703125" style="97"/>
    <col min="1542" max="1542" width="23.140625" style="97" customWidth="1"/>
    <col min="1543" max="1543" width="42.85546875" style="97" customWidth="1"/>
    <col min="1544" max="1544" width="11.5703125" style="97"/>
    <col min="1545" max="1545" width="11.28515625" style="97" customWidth="1"/>
    <col min="1546" max="1546" width="12.85546875" style="97" customWidth="1"/>
    <col min="1547" max="1547" width="12.140625" style="97" customWidth="1"/>
    <col min="1548" max="1548" width="11.7109375" style="97" customWidth="1"/>
    <col min="1549" max="1549" width="11.42578125" style="97" customWidth="1"/>
    <col min="1550" max="1550" width="12.7109375" style="97" customWidth="1"/>
    <col min="1551" max="1551" width="4.140625" style="97" customWidth="1"/>
    <col min="1552" max="1552" width="45.28515625" style="97" customWidth="1"/>
    <col min="1553" max="1553" width="14.85546875" style="97" customWidth="1"/>
    <col min="1554" max="1554" width="12.28515625" style="97" customWidth="1"/>
    <col min="1555" max="1556" width="11.140625" style="97" customWidth="1"/>
    <col min="1557" max="1557" width="12.42578125" style="97" customWidth="1"/>
    <col min="1558" max="1558" width="11.42578125" style="97" customWidth="1"/>
    <col min="1559" max="1559" width="13.5703125" style="97" customWidth="1"/>
    <col min="1560" max="1797" width="11.5703125" style="97"/>
    <col min="1798" max="1798" width="23.140625" style="97" customWidth="1"/>
    <col min="1799" max="1799" width="42.85546875" style="97" customWidth="1"/>
    <col min="1800" max="1800" width="11.5703125" style="97"/>
    <col min="1801" max="1801" width="11.28515625" style="97" customWidth="1"/>
    <col min="1802" max="1802" width="12.85546875" style="97" customWidth="1"/>
    <col min="1803" max="1803" width="12.140625" style="97" customWidth="1"/>
    <col min="1804" max="1804" width="11.7109375" style="97" customWidth="1"/>
    <col min="1805" max="1805" width="11.42578125" style="97" customWidth="1"/>
    <col min="1806" max="1806" width="12.7109375" style="97" customWidth="1"/>
    <col min="1807" max="1807" width="4.140625" style="97" customWidth="1"/>
    <col min="1808" max="1808" width="45.28515625" style="97" customWidth="1"/>
    <col min="1809" max="1809" width="14.85546875" style="97" customWidth="1"/>
    <col min="1810" max="1810" width="12.28515625" style="97" customWidth="1"/>
    <col min="1811" max="1812" width="11.140625" style="97" customWidth="1"/>
    <col min="1813" max="1813" width="12.42578125" style="97" customWidth="1"/>
    <col min="1814" max="1814" width="11.42578125" style="97" customWidth="1"/>
    <col min="1815" max="1815" width="13.5703125" style="97" customWidth="1"/>
    <col min="1816" max="2053" width="11.5703125" style="97"/>
    <col min="2054" max="2054" width="23.140625" style="97" customWidth="1"/>
    <col min="2055" max="2055" width="42.85546875" style="97" customWidth="1"/>
    <col min="2056" max="2056" width="11.5703125" style="97"/>
    <col min="2057" max="2057" width="11.28515625" style="97" customWidth="1"/>
    <col min="2058" max="2058" width="12.85546875" style="97" customWidth="1"/>
    <col min="2059" max="2059" width="12.140625" style="97" customWidth="1"/>
    <col min="2060" max="2060" width="11.7109375" style="97" customWidth="1"/>
    <col min="2061" max="2061" width="11.42578125" style="97" customWidth="1"/>
    <col min="2062" max="2062" width="12.7109375" style="97" customWidth="1"/>
    <col min="2063" max="2063" width="4.140625" style="97" customWidth="1"/>
    <col min="2064" max="2064" width="45.28515625" style="97" customWidth="1"/>
    <col min="2065" max="2065" width="14.85546875" style="97" customWidth="1"/>
    <col min="2066" max="2066" width="12.28515625" style="97" customWidth="1"/>
    <col min="2067" max="2068" width="11.140625" style="97" customWidth="1"/>
    <col min="2069" max="2069" width="12.42578125" style="97" customWidth="1"/>
    <col min="2070" max="2070" width="11.42578125" style="97" customWidth="1"/>
    <col min="2071" max="2071" width="13.5703125" style="97" customWidth="1"/>
    <col min="2072" max="2309" width="11.5703125" style="97"/>
    <col min="2310" max="2310" width="23.140625" style="97" customWidth="1"/>
    <col min="2311" max="2311" width="42.85546875" style="97" customWidth="1"/>
    <col min="2312" max="2312" width="11.5703125" style="97"/>
    <col min="2313" max="2313" width="11.28515625" style="97" customWidth="1"/>
    <col min="2314" max="2314" width="12.85546875" style="97" customWidth="1"/>
    <col min="2315" max="2315" width="12.140625" style="97" customWidth="1"/>
    <col min="2316" max="2316" width="11.7109375" style="97" customWidth="1"/>
    <col min="2317" max="2317" width="11.42578125" style="97" customWidth="1"/>
    <col min="2318" max="2318" width="12.7109375" style="97" customWidth="1"/>
    <col min="2319" max="2319" width="4.140625" style="97" customWidth="1"/>
    <col min="2320" max="2320" width="45.28515625" style="97" customWidth="1"/>
    <col min="2321" max="2321" width="14.85546875" style="97" customWidth="1"/>
    <col min="2322" max="2322" width="12.28515625" style="97" customWidth="1"/>
    <col min="2323" max="2324" width="11.140625" style="97" customWidth="1"/>
    <col min="2325" max="2325" width="12.42578125" style="97" customWidth="1"/>
    <col min="2326" max="2326" width="11.42578125" style="97" customWidth="1"/>
    <col min="2327" max="2327" width="13.5703125" style="97" customWidth="1"/>
    <col min="2328" max="2565" width="11.5703125" style="97"/>
    <col min="2566" max="2566" width="23.140625" style="97" customWidth="1"/>
    <col min="2567" max="2567" width="42.85546875" style="97" customWidth="1"/>
    <col min="2568" max="2568" width="11.5703125" style="97"/>
    <col min="2569" max="2569" width="11.28515625" style="97" customWidth="1"/>
    <col min="2570" max="2570" width="12.85546875" style="97" customWidth="1"/>
    <col min="2571" max="2571" width="12.140625" style="97" customWidth="1"/>
    <col min="2572" max="2572" width="11.7109375" style="97" customWidth="1"/>
    <col min="2573" max="2573" width="11.42578125" style="97" customWidth="1"/>
    <col min="2574" max="2574" width="12.7109375" style="97" customWidth="1"/>
    <col min="2575" max="2575" width="4.140625" style="97" customWidth="1"/>
    <col min="2576" max="2576" width="45.28515625" style="97" customWidth="1"/>
    <col min="2577" max="2577" width="14.85546875" style="97" customWidth="1"/>
    <col min="2578" max="2578" width="12.28515625" style="97" customWidth="1"/>
    <col min="2579" max="2580" width="11.140625" style="97" customWidth="1"/>
    <col min="2581" max="2581" width="12.42578125" style="97" customWidth="1"/>
    <col min="2582" max="2582" width="11.42578125" style="97" customWidth="1"/>
    <col min="2583" max="2583" width="13.5703125" style="97" customWidth="1"/>
    <col min="2584" max="2821" width="11.5703125" style="97"/>
    <col min="2822" max="2822" width="23.140625" style="97" customWidth="1"/>
    <col min="2823" max="2823" width="42.85546875" style="97" customWidth="1"/>
    <col min="2824" max="2824" width="11.5703125" style="97"/>
    <col min="2825" max="2825" width="11.28515625" style="97" customWidth="1"/>
    <col min="2826" max="2826" width="12.85546875" style="97" customWidth="1"/>
    <col min="2827" max="2827" width="12.140625" style="97" customWidth="1"/>
    <col min="2828" max="2828" width="11.7109375" style="97" customWidth="1"/>
    <col min="2829" max="2829" width="11.42578125" style="97" customWidth="1"/>
    <col min="2830" max="2830" width="12.7109375" style="97" customWidth="1"/>
    <col min="2831" max="2831" width="4.140625" style="97" customWidth="1"/>
    <col min="2832" max="2832" width="45.28515625" style="97" customWidth="1"/>
    <col min="2833" max="2833" width="14.85546875" style="97" customWidth="1"/>
    <col min="2834" max="2834" width="12.28515625" style="97" customWidth="1"/>
    <col min="2835" max="2836" width="11.140625" style="97" customWidth="1"/>
    <col min="2837" max="2837" width="12.42578125" style="97" customWidth="1"/>
    <col min="2838" max="2838" width="11.42578125" style="97" customWidth="1"/>
    <col min="2839" max="2839" width="13.5703125" style="97" customWidth="1"/>
    <col min="2840" max="3077" width="11.5703125" style="97"/>
    <col min="3078" max="3078" width="23.140625" style="97" customWidth="1"/>
    <col min="3079" max="3079" width="42.85546875" style="97" customWidth="1"/>
    <col min="3080" max="3080" width="11.5703125" style="97"/>
    <col min="3081" max="3081" width="11.28515625" style="97" customWidth="1"/>
    <col min="3082" max="3082" width="12.85546875" style="97" customWidth="1"/>
    <col min="3083" max="3083" width="12.140625" style="97" customWidth="1"/>
    <col min="3084" max="3084" width="11.7109375" style="97" customWidth="1"/>
    <col min="3085" max="3085" width="11.42578125" style="97" customWidth="1"/>
    <col min="3086" max="3086" width="12.7109375" style="97" customWidth="1"/>
    <col min="3087" max="3087" width="4.140625" style="97" customWidth="1"/>
    <col min="3088" max="3088" width="45.28515625" style="97" customWidth="1"/>
    <col min="3089" max="3089" width="14.85546875" style="97" customWidth="1"/>
    <col min="3090" max="3090" width="12.28515625" style="97" customWidth="1"/>
    <col min="3091" max="3092" width="11.140625" style="97" customWidth="1"/>
    <col min="3093" max="3093" width="12.42578125" style="97" customWidth="1"/>
    <col min="3094" max="3094" width="11.42578125" style="97" customWidth="1"/>
    <col min="3095" max="3095" width="13.5703125" style="97" customWidth="1"/>
    <col min="3096" max="3333" width="11.5703125" style="97"/>
    <col min="3334" max="3334" width="23.140625" style="97" customWidth="1"/>
    <col min="3335" max="3335" width="42.85546875" style="97" customWidth="1"/>
    <col min="3336" max="3336" width="11.5703125" style="97"/>
    <col min="3337" max="3337" width="11.28515625" style="97" customWidth="1"/>
    <col min="3338" max="3338" width="12.85546875" style="97" customWidth="1"/>
    <col min="3339" max="3339" width="12.140625" style="97" customWidth="1"/>
    <col min="3340" max="3340" width="11.7109375" style="97" customWidth="1"/>
    <col min="3341" max="3341" width="11.42578125" style="97" customWidth="1"/>
    <col min="3342" max="3342" width="12.7109375" style="97" customWidth="1"/>
    <col min="3343" max="3343" width="4.140625" style="97" customWidth="1"/>
    <col min="3344" max="3344" width="45.28515625" style="97" customWidth="1"/>
    <col min="3345" max="3345" width="14.85546875" style="97" customWidth="1"/>
    <col min="3346" max="3346" width="12.28515625" style="97" customWidth="1"/>
    <col min="3347" max="3348" width="11.140625" style="97" customWidth="1"/>
    <col min="3349" max="3349" width="12.42578125" style="97" customWidth="1"/>
    <col min="3350" max="3350" width="11.42578125" style="97" customWidth="1"/>
    <col min="3351" max="3351" width="13.5703125" style="97" customWidth="1"/>
    <col min="3352" max="3589" width="11.5703125" style="97"/>
    <col min="3590" max="3590" width="23.140625" style="97" customWidth="1"/>
    <col min="3591" max="3591" width="42.85546875" style="97" customWidth="1"/>
    <col min="3592" max="3592" width="11.5703125" style="97"/>
    <col min="3593" max="3593" width="11.28515625" style="97" customWidth="1"/>
    <col min="3594" max="3594" width="12.85546875" style="97" customWidth="1"/>
    <col min="3595" max="3595" width="12.140625" style="97" customWidth="1"/>
    <col min="3596" max="3596" width="11.7109375" style="97" customWidth="1"/>
    <col min="3597" max="3597" width="11.42578125" style="97" customWidth="1"/>
    <col min="3598" max="3598" width="12.7109375" style="97" customWidth="1"/>
    <col min="3599" max="3599" width="4.140625" style="97" customWidth="1"/>
    <col min="3600" max="3600" width="45.28515625" style="97" customWidth="1"/>
    <col min="3601" max="3601" width="14.85546875" style="97" customWidth="1"/>
    <col min="3602" max="3602" width="12.28515625" style="97" customWidth="1"/>
    <col min="3603" max="3604" width="11.140625" style="97" customWidth="1"/>
    <col min="3605" max="3605" width="12.42578125" style="97" customWidth="1"/>
    <col min="3606" max="3606" width="11.42578125" style="97" customWidth="1"/>
    <col min="3607" max="3607" width="13.5703125" style="97" customWidth="1"/>
    <col min="3608" max="3845" width="11.5703125" style="97"/>
    <col min="3846" max="3846" width="23.140625" style="97" customWidth="1"/>
    <col min="3847" max="3847" width="42.85546875" style="97" customWidth="1"/>
    <col min="3848" max="3848" width="11.5703125" style="97"/>
    <col min="3849" max="3849" width="11.28515625" style="97" customWidth="1"/>
    <col min="3850" max="3850" width="12.85546875" style="97" customWidth="1"/>
    <col min="3851" max="3851" width="12.140625" style="97" customWidth="1"/>
    <col min="3852" max="3852" width="11.7109375" style="97" customWidth="1"/>
    <col min="3853" max="3853" width="11.42578125" style="97" customWidth="1"/>
    <col min="3854" max="3854" width="12.7109375" style="97" customWidth="1"/>
    <col min="3855" max="3855" width="4.140625" style="97" customWidth="1"/>
    <col min="3856" max="3856" width="45.28515625" style="97" customWidth="1"/>
    <col min="3857" max="3857" width="14.85546875" style="97" customWidth="1"/>
    <col min="3858" max="3858" width="12.28515625" style="97" customWidth="1"/>
    <col min="3859" max="3860" width="11.140625" style="97" customWidth="1"/>
    <col min="3861" max="3861" width="12.42578125" style="97" customWidth="1"/>
    <col min="3862" max="3862" width="11.42578125" style="97" customWidth="1"/>
    <col min="3863" max="3863" width="13.5703125" style="97" customWidth="1"/>
    <col min="3864" max="4101" width="11.5703125" style="97"/>
    <col min="4102" max="4102" width="23.140625" style="97" customWidth="1"/>
    <col min="4103" max="4103" width="42.85546875" style="97" customWidth="1"/>
    <col min="4104" max="4104" width="11.5703125" style="97"/>
    <col min="4105" max="4105" width="11.28515625" style="97" customWidth="1"/>
    <col min="4106" max="4106" width="12.85546875" style="97" customWidth="1"/>
    <col min="4107" max="4107" width="12.140625" style="97" customWidth="1"/>
    <col min="4108" max="4108" width="11.7109375" style="97" customWidth="1"/>
    <col min="4109" max="4109" width="11.42578125" style="97" customWidth="1"/>
    <col min="4110" max="4110" width="12.7109375" style="97" customWidth="1"/>
    <col min="4111" max="4111" width="4.140625" style="97" customWidth="1"/>
    <col min="4112" max="4112" width="45.28515625" style="97" customWidth="1"/>
    <col min="4113" max="4113" width="14.85546875" style="97" customWidth="1"/>
    <col min="4114" max="4114" width="12.28515625" style="97" customWidth="1"/>
    <col min="4115" max="4116" width="11.140625" style="97" customWidth="1"/>
    <col min="4117" max="4117" width="12.42578125" style="97" customWidth="1"/>
    <col min="4118" max="4118" width="11.42578125" style="97" customWidth="1"/>
    <col min="4119" max="4119" width="13.5703125" style="97" customWidth="1"/>
    <col min="4120" max="4357" width="11.5703125" style="97"/>
    <col min="4358" max="4358" width="23.140625" style="97" customWidth="1"/>
    <col min="4359" max="4359" width="42.85546875" style="97" customWidth="1"/>
    <col min="4360" max="4360" width="11.5703125" style="97"/>
    <col min="4361" max="4361" width="11.28515625" style="97" customWidth="1"/>
    <col min="4362" max="4362" width="12.85546875" style="97" customWidth="1"/>
    <col min="4363" max="4363" width="12.140625" style="97" customWidth="1"/>
    <col min="4364" max="4364" width="11.7109375" style="97" customWidth="1"/>
    <col min="4365" max="4365" width="11.42578125" style="97" customWidth="1"/>
    <col min="4366" max="4366" width="12.7109375" style="97" customWidth="1"/>
    <col min="4367" max="4367" width="4.140625" style="97" customWidth="1"/>
    <col min="4368" max="4368" width="45.28515625" style="97" customWidth="1"/>
    <col min="4369" max="4369" width="14.85546875" style="97" customWidth="1"/>
    <col min="4370" max="4370" width="12.28515625" style="97" customWidth="1"/>
    <col min="4371" max="4372" width="11.140625" style="97" customWidth="1"/>
    <col min="4373" max="4373" width="12.42578125" style="97" customWidth="1"/>
    <col min="4374" max="4374" width="11.42578125" style="97" customWidth="1"/>
    <col min="4375" max="4375" width="13.5703125" style="97" customWidth="1"/>
    <col min="4376" max="4613" width="11.5703125" style="97"/>
    <col min="4614" max="4614" width="23.140625" style="97" customWidth="1"/>
    <col min="4615" max="4615" width="42.85546875" style="97" customWidth="1"/>
    <col min="4616" max="4616" width="11.5703125" style="97"/>
    <col min="4617" max="4617" width="11.28515625" style="97" customWidth="1"/>
    <col min="4618" max="4618" width="12.85546875" style="97" customWidth="1"/>
    <col min="4619" max="4619" width="12.140625" style="97" customWidth="1"/>
    <col min="4620" max="4620" width="11.7109375" style="97" customWidth="1"/>
    <col min="4621" max="4621" width="11.42578125" style="97" customWidth="1"/>
    <col min="4622" max="4622" width="12.7109375" style="97" customWidth="1"/>
    <col min="4623" max="4623" width="4.140625" style="97" customWidth="1"/>
    <col min="4624" max="4624" width="45.28515625" style="97" customWidth="1"/>
    <col min="4625" max="4625" width="14.85546875" style="97" customWidth="1"/>
    <col min="4626" max="4626" width="12.28515625" style="97" customWidth="1"/>
    <col min="4627" max="4628" width="11.140625" style="97" customWidth="1"/>
    <col min="4629" max="4629" width="12.42578125" style="97" customWidth="1"/>
    <col min="4630" max="4630" width="11.42578125" style="97" customWidth="1"/>
    <col min="4631" max="4631" width="13.5703125" style="97" customWidth="1"/>
    <col min="4632" max="4869" width="11.5703125" style="97"/>
    <col min="4870" max="4870" width="23.140625" style="97" customWidth="1"/>
    <col min="4871" max="4871" width="42.85546875" style="97" customWidth="1"/>
    <col min="4872" max="4872" width="11.5703125" style="97"/>
    <col min="4873" max="4873" width="11.28515625" style="97" customWidth="1"/>
    <col min="4874" max="4874" width="12.85546875" style="97" customWidth="1"/>
    <col min="4875" max="4875" width="12.140625" style="97" customWidth="1"/>
    <col min="4876" max="4876" width="11.7109375" style="97" customWidth="1"/>
    <col min="4877" max="4877" width="11.42578125" style="97" customWidth="1"/>
    <col min="4878" max="4878" width="12.7109375" style="97" customWidth="1"/>
    <col min="4879" max="4879" width="4.140625" style="97" customWidth="1"/>
    <col min="4880" max="4880" width="45.28515625" style="97" customWidth="1"/>
    <col min="4881" max="4881" width="14.85546875" style="97" customWidth="1"/>
    <col min="4882" max="4882" width="12.28515625" style="97" customWidth="1"/>
    <col min="4883" max="4884" width="11.140625" style="97" customWidth="1"/>
    <col min="4885" max="4885" width="12.42578125" style="97" customWidth="1"/>
    <col min="4886" max="4886" width="11.42578125" style="97" customWidth="1"/>
    <col min="4887" max="4887" width="13.5703125" style="97" customWidth="1"/>
    <col min="4888" max="5125" width="11.5703125" style="97"/>
    <col min="5126" max="5126" width="23.140625" style="97" customWidth="1"/>
    <col min="5127" max="5127" width="42.85546875" style="97" customWidth="1"/>
    <col min="5128" max="5128" width="11.5703125" style="97"/>
    <col min="5129" max="5129" width="11.28515625" style="97" customWidth="1"/>
    <col min="5130" max="5130" width="12.85546875" style="97" customWidth="1"/>
    <col min="5131" max="5131" width="12.140625" style="97" customWidth="1"/>
    <col min="5132" max="5132" width="11.7109375" style="97" customWidth="1"/>
    <col min="5133" max="5133" width="11.42578125" style="97" customWidth="1"/>
    <col min="5134" max="5134" width="12.7109375" style="97" customWidth="1"/>
    <col min="5135" max="5135" width="4.140625" style="97" customWidth="1"/>
    <col min="5136" max="5136" width="45.28515625" style="97" customWidth="1"/>
    <col min="5137" max="5137" width="14.85546875" style="97" customWidth="1"/>
    <col min="5138" max="5138" width="12.28515625" style="97" customWidth="1"/>
    <col min="5139" max="5140" width="11.140625" style="97" customWidth="1"/>
    <col min="5141" max="5141" width="12.42578125" style="97" customWidth="1"/>
    <col min="5142" max="5142" width="11.42578125" style="97" customWidth="1"/>
    <col min="5143" max="5143" width="13.5703125" style="97" customWidth="1"/>
    <col min="5144" max="5381" width="11.5703125" style="97"/>
    <col min="5382" max="5382" width="23.140625" style="97" customWidth="1"/>
    <col min="5383" max="5383" width="42.85546875" style="97" customWidth="1"/>
    <col min="5384" max="5384" width="11.5703125" style="97"/>
    <col min="5385" max="5385" width="11.28515625" style="97" customWidth="1"/>
    <col min="5386" max="5386" width="12.85546875" style="97" customWidth="1"/>
    <col min="5387" max="5387" width="12.140625" style="97" customWidth="1"/>
    <col min="5388" max="5388" width="11.7109375" style="97" customWidth="1"/>
    <col min="5389" max="5389" width="11.42578125" style="97" customWidth="1"/>
    <col min="5390" max="5390" width="12.7109375" style="97" customWidth="1"/>
    <col min="5391" max="5391" width="4.140625" style="97" customWidth="1"/>
    <col min="5392" max="5392" width="45.28515625" style="97" customWidth="1"/>
    <col min="5393" max="5393" width="14.85546875" style="97" customWidth="1"/>
    <col min="5394" max="5394" width="12.28515625" style="97" customWidth="1"/>
    <col min="5395" max="5396" width="11.140625" style="97" customWidth="1"/>
    <col min="5397" max="5397" width="12.42578125" style="97" customWidth="1"/>
    <col min="5398" max="5398" width="11.42578125" style="97" customWidth="1"/>
    <col min="5399" max="5399" width="13.5703125" style="97" customWidth="1"/>
    <col min="5400" max="5637" width="11.5703125" style="97"/>
    <col min="5638" max="5638" width="23.140625" style="97" customWidth="1"/>
    <col min="5639" max="5639" width="42.85546875" style="97" customWidth="1"/>
    <col min="5640" max="5640" width="11.5703125" style="97"/>
    <col min="5641" max="5641" width="11.28515625" style="97" customWidth="1"/>
    <col min="5642" max="5642" width="12.85546875" style="97" customWidth="1"/>
    <col min="5643" max="5643" width="12.140625" style="97" customWidth="1"/>
    <col min="5644" max="5644" width="11.7109375" style="97" customWidth="1"/>
    <col min="5645" max="5645" width="11.42578125" style="97" customWidth="1"/>
    <col min="5646" max="5646" width="12.7109375" style="97" customWidth="1"/>
    <col min="5647" max="5647" width="4.140625" style="97" customWidth="1"/>
    <col min="5648" max="5648" width="45.28515625" style="97" customWidth="1"/>
    <col min="5649" max="5649" width="14.85546875" style="97" customWidth="1"/>
    <col min="5650" max="5650" width="12.28515625" style="97" customWidth="1"/>
    <col min="5651" max="5652" width="11.140625" style="97" customWidth="1"/>
    <col min="5653" max="5653" width="12.42578125" style="97" customWidth="1"/>
    <col min="5654" max="5654" width="11.42578125" style="97" customWidth="1"/>
    <col min="5655" max="5655" width="13.5703125" style="97" customWidth="1"/>
    <col min="5656" max="5893" width="11.5703125" style="97"/>
    <col min="5894" max="5894" width="23.140625" style="97" customWidth="1"/>
    <col min="5895" max="5895" width="42.85546875" style="97" customWidth="1"/>
    <col min="5896" max="5896" width="11.5703125" style="97"/>
    <col min="5897" max="5897" width="11.28515625" style="97" customWidth="1"/>
    <col min="5898" max="5898" width="12.85546875" style="97" customWidth="1"/>
    <col min="5899" max="5899" width="12.140625" style="97" customWidth="1"/>
    <col min="5900" max="5900" width="11.7109375" style="97" customWidth="1"/>
    <col min="5901" max="5901" width="11.42578125" style="97" customWidth="1"/>
    <col min="5902" max="5902" width="12.7109375" style="97" customWidth="1"/>
    <col min="5903" max="5903" width="4.140625" style="97" customWidth="1"/>
    <col min="5904" max="5904" width="45.28515625" style="97" customWidth="1"/>
    <col min="5905" max="5905" width="14.85546875" style="97" customWidth="1"/>
    <col min="5906" max="5906" width="12.28515625" style="97" customWidth="1"/>
    <col min="5907" max="5908" width="11.140625" style="97" customWidth="1"/>
    <col min="5909" max="5909" width="12.42578125" style="97" customWidth="1"/>
    <col min="5910" max="5910" width="11.42578125" style="97" customWidth="1"/>
    <col min="5911" max="5911" width="13.5703125" style="97" customWidth="1"/>
    <col min="5912" max="6149" width="11.5703125" style="97"/>
    <col min="6150" max="6150" width="23.140625" style="97" customWidth="1"/>
    <col min="6151" max="6151" width="42.85546875" style="97" customWidth="1"/>
    <col min="6152" max="6152" width="11.5703125" style="97"/>
    <col min="6153" max="6153" width="11.28515625" style="97" customWidth="1"/>
    <col min="6154" max="6154" width="12.85546875" style="97" customWidth="1"/>
    <col min="6155" max="6155" width="12.140625" style="97" customWidth="1"/>
    <col min="6156" max="6156" width="11.7109375" style="97" customWidth="1"/>
    <col min="6157" max="6157" width="11.42578125" style="97" customWidth="1"/>
    <col min="6158" max="6158" width="12.7109375" style="97" customWidth="1"/>
    <col min="6159" max="6159" width="4.140625" style="97" customWidth="1"/>
    <col min="6160" max="6160" width="45.28515625" style="97" customWidth="1"/>
    <col min="6161" max="6161" width="14.85546875" style="97" customWidth="1"/>
    <col min="6162" max="6162" width="12.28515625" style="97" customWidth="1"/>
    <col min="6163" max="6164" width="11.140625" style="97" customWidth="1"/>
    <col min="6165" max="6165" width="12.42578125" style="97" customWidth="1"/>
    <col min="6166" max="6166" width="11.42578125" style="97" customWidth="1"/>
    <col min="6167" max="6167" width="13.5703125" style="97" customWidth="1"/>
    <col min="6168" max="6405" width="11.5703125" style="97"/>
    <col min="6406" max="6406" width="23.140625" style="97" customWidth="1"/>
    <col min="6407" max="6407" width="42.85546875" style="97" customWidth="1"/>
    <col min="6408" max="6408" width="11.5703125" style="97"/>
    <col min="6409" max="6409" width="11.28515625" style="97" customWidth="1"/>
    <col min="6410" max="6410" width="12.85546875" style="97" customWidth="1"/>
    <col min="6411" max="6411" width="12.140625" style="97" customWidth="1"/>
    <col min="6412" max="6412" width="11.7109375" style="97" customWidth="1"/>
    <col min="6413" max="6413" width="11.42578125" style="97" customWidth="1"/>
    <col min="6414" max="6414" width="12.7109375" style="97" customWidth="1"/>
    <col min="6415" max="6415" width="4.140625" style="97" customWidth="1"/>
    <col min="6416" max="6416" width="45.28515625" style="97" customWidth="1"/>
    <col min="6417" max="6417" width="14.85546875" style="97" customWidth="1"/>
    <col min="6418" max="6418" width="12.28515625" style="97" customWidth="1"/>
    <col min="6419" max="6420" width="11.140625" style="97" customWidth="1"/>
    <col min="6421" max="6421" width="12.42578125" style="97" customWidth="1"/>
    <col min="6422" max="6422" width="11.42578125" style="97" customWidth="1"/>
    <col min="6423" max="6423" width="13.5703125" style="97" customWidth="1"/>
    <col min="6424" max="6661" width="11.5703125" style="97"/>
    <col min="6662" max="6662" width="23.140625" style="97" customWidth="1"/>
    <col min="6663" max="6663" width="42.85546875" style="97" customWidth="1"/>
    <col min="6664" max="6664" width="11.5703125" style="97"/>
    <col min="6665" max="6665" width="11.28515625" style="97" customWidth="1"/>
    <col min="6666" max="6666" width="12.85546875" style="97" customWidth="1"/>
    <col min="6667" max="6667" width="12.140625" style="97" customWidth="1"/>
    <col min="6668" max="6668" width="11.7109375" style="97" customWidth="1"/>
    <col min="6669" max="6669" width="11.42578125" style="97" customWidth="1"/>
    <col min="6670" max="6670" width="12.7109375" style="97" customWidth="1"/>
    <col min="6671" max="6671" width="4.140625" style="97" customWidth="1"/>
    <col min="6672" max="6672" width="45.28515625" style="97" customWidth="1"/>
    <col min="6673" max="6673" width="14.85546875" style="97" customWidth="1"/>
    <col min="6674" max="6674" width="12.28515625" style="97" customWidth="1"/>
    <col min="6675" max="6676" width="11.140625" style="97" customWidth="1"/>
    <col min="6677" max="6677" width="12.42578125" style="97" customWidth="1"/>
    <col min="6678" max="6678" width="11.42578125" style="97" customWidth="1"/>
    <col min="6679" max="6679" width="13.5703125" style="97" customWidth="1"/>
    <col min="6680" max="6917" width="11.5703125" style="97"/>
    <col min="6918" max="6918" width="23.140625" style="97" customWidth="1"/>
    <col min="6919" max="6919" width="42.85546875" style="97" customWidth="1"/>
    <col min="6920" max="6920" width="11.5703125" style="97"/>
    <col min="6921" max="6921" width="11.28515625" style="97" customWidth="1"/>
    <col min="6922" max="6922" width="12.85546875" style="97" customWidth="1"/>
    <col min="6923" max="6923" width="12.140625" style="97" customWidth="1"/>
    <col min="6924" max="6924" width="11.7109375" style="97" customWidth="1"/>
    <col min="6925" max="6925" width="11.42578125" style="97" customWidth="1"/>
    <col min="6926" max="6926" width="12.7109375" style="97" customWidth="1"/>
    <col min="6927" max="6927" width="4.140625" style="97" customWidth="1"/>
    <col min="6928" max="6928" width="45.28515625" style="97" customWidth="1"/>
    <col min="6929" max="6929" width="14.85546875" style="97" customWidth="1"/>
    <col min="6930" max="6930" width="12.28515625" style="97" customWidth="1"/>
    <col min="6931" max="6932" width="11.140625" style="97" customWidth="1"/>
    <col min="6933" max="6933" width="12.42578125" style="97" customWidth="1"/>
    <col min="6934" max="6934" width="11.42578125" style="97" customWidth="1"/>
    <col min="6935" max="6935" width="13.5703125" style="97" customWidth="1"/>
    <col min="6936" max="7173" width="11.5703125" style="97"/>
    <col min="7174" max="7174" width="23.140625" style="97" customWidth="1"/>
    <col min="7175" max="7175" width="42.85546875" style="97" customWidth="1"/>
    <col min="7176" max="7176" width="11.5703125" style="97"/>
    <col min="7177" max="7177" width="11.28515625" style="97" customWidth="1"/>
    <col min="7178" max="7178" width="12.85546875" style="97" customWidth="1"/>
    <col min="7179" max="7179" width="12.140625" style="97" customWidth="1"/>
    <col min="7180" max="7180" width="11.7109375" style="97" customWidth="1"/>
    <col min="7181" max="7181" width="11.42578125" style="97" customWidth="1"/>
    <col min="7182" max="7182" width="12.7109375" style="97" customWidth="1"/>
    <col min="7183" max="7183" width="4.140625" style="97" customWidth="1"/>
    <col min="7184" max="7184" width="45.28515625" style="97" customWidth="1"/>
    <col min="7185" max="7185" width="14.85546875" style="97" customWidth="1"/>
    <col min="7186" max="7186" width="12.28515625" style="97" customWidth="1"/>
    <col min="7187" max="7188" width="11.140625" style="97" customWidth="1"/>
    <col min="7189" max="7189" width="12.42578125" style="97" customWidth="1"/>
    <col min="7190" max="7190" width="11.42578125" style="97" customWidth="1"/>
    <col min="7191" max="7191" width="13.5703125" style="97" customWidth="1"/>
    <col min="7192" max="7429" width="11.5703125" style="97"/>
    <col min="7430" max="7430" width="23.140625" style="97" customWidth="1"/>
    <col min="7431" max="7431" width="42.85546875" style="97" customWidth="1"/>
    <col min="7432" max="7432" width="11.5703125" style="97"/>
    <col min="7433" max="7433" width="11.28515625" style="97" customWidth="1"/>
    <col min="7434" max="7434" width="12.85546875" style="97" customWidth="1"/>
    <col min="7435" max="7435" width="12.140625" style="97" customWidth="1"/>
    <col min="7436" max="7436" width="11.7109375" style="97" customWidth="1"/>
    <col min="7437" max="7437" width="11.42578125" style="97" customWidth="1"/>
    <col min="7438" max="7438" width="12.7109375" style="97" customWidth="1"/>
    <col min="7439" max="7439" width="4.140625" style="97" customWidth="1"/>
    <col min="7440" max="7440" width="45.28515625" style="97" customWidth="1"/>
    <col min="7441" max="7441" width="14.85546875" style="97" customWidth="1"/>
    <col min="7442" max="7442" width="12.28515625" style="97" customWidth="1"/>
    <col min="7443" max="7444" width="11.140625" style="97" customWidth="1"/>
    <col min="7445" max="7445" width="12.42578125" style="97" customWidth="1"/>
    <col min="7446" max="7446" width="11.42578125" style="97" customWidth="1"/>
    <col min="7447" max="7447" width="13.5703125" style="97" customWidth="1"/>
    <col min="7448" max="7685" width="11.5703125" style="97"/>
    <col min="7686" max="7686" width="23.140625" style="97" customWidth="1"/>
    <col min="7687" max="7687" width="42.85546875" style="97" customWidth="1"/>
    <col min="7688" max="7688" width="11.5703125" style="97"/>
    <col min="7689" max="7689" width="11.28515625" style="97" customWidth="1"/>
    <col min="7690" max="7690" width="12.85546875" style="97" customWidth="1"/>
    <col min="7691" max="7691" width="12.140625" style="97" customWidth="1"/>
    <col min="7692" max="7692" width="11.7109375" style="97" customWidth="1"/>
    <col min="7693" max="7693" width="11.42578125" style="97" customWidth="1"/>
    <col min="7694" max="7694" width="12.7109375" style="97" customWidth="1"/>
    <col min="7695" max="7695" width="4.140625" style="97" customWidth="1"/>
    <col min="7696" max="7696" width="45.28515625" style="97" customWidth="1"/>
    <col min="7697" max="7697" width="14.85546875" style="97" customWidth="1"/>
    <col min="7698" max="7698" width="12.28515625" style="97" customWidth="1"/>
    <col min="7699" max="7700" width="11.140625" style="97" customWidth="1"/>
    <col min="7701" max="7701" width="12.42578125" style="97" customWidth="1"/>
    <col min="7702" max="7702" width="11.42578125" style="97" customWidth="1"/>
    <col min="7703" max="7703" width="13.5703125" style="97" customWidth="1"/>
    <col min="7704" max="7941" width="11.5703125" style="97"/>
    <col min="7942" max="7942" width="23.140625" style="97" customWidth="1"/>
    <col min="7943" max="7943" width="42.85546875" style="97" customWidth="1"/>
    <col min="7944" max="7944" width="11.5703125" style="97"/>
    <col min="7945" max="7945" width="11.28515625" style="97" customWidth="1"/>
    <col min="7946" max="7946" width="12.85546875" style="97" customWidth="1"/>
    <col min="7947" max="7947" width="12.140625" style="97" customWidth="1"/>
    <col min="7948" max="7948" width="11.7109375" style="97" customWidth="1"/>
    <col min="7949" max="7949" width="11.42578125" style="97" customWidth="1"/>
    <col min="7950" max="7950" width="12.7109375" style="97" customWidth="1"/>
    <col min="7951" max="7951" width="4.140625" style="97" customWidth="1"/>
    <col min="7952" max="7952" width="45.28515625" style="97" customWidth="1"/>
    <col min="7953" max="7953" width="14.85546875" style="97" customWidth="1"/>
    <col min="7954" max="7954" width="12.28515625" style="97" customWidth="1"/>
    <col min="7955" max="7956" width="11.140625" style="97" customWidth="1"/>
    <col min="7957" max="7957" width="12.42578125" style="97" customWidth="1"/>
    <col min="7958" max="7958" width="11.42578125" style="97" customWidth="1"/>
    <col min="7959" max="7959" width="13.5703125" style="97" customWidth="1"/>
    <col min="7960" max="8197" width="11.5703125" style="97"/>
    <col min="8198" max="8198" width="23.140625" style="97" customWidth="1"/>
    <col min="8199" max="8199" width="42.85546875" style="97" customWidth="1"/>
    <col min="8200" max="8200" width="11.5703125" style="97"/>
    <col min="8201" max="8201" width="11.28515625" style="97" customWidth="1"/>
    <col min="8202" max="8202" width="12.85546875" style="97" customWidth="1"/>
    <col min="8203" max="8203" width="12.140625" style="97" customWidth="1"/>
    <col min="8204" max="8204" width="11.7109375" style="97" customWidth="1"/>
    <col min="8205" max="8205" width="11.42578125" style="97" customWidth="1"/>
    <col min="8206" max="8206" width="12.7109375" style="97" customWidth="1"/>
    <col min="8207" max="8207" width="4.140625" style="97" customWidth="1"/>
    <col min="8208" max="8208" width="45.28515625" style="97" customWidth="1"/>
    <col min="8209" max="8209" width="14.85546875" style="97" customWidth="1"/>
    <col min="8210" max="8210" width="12.28515625" style="97" customWidth="1"/>
    <col min="8211" max="8212" width="11.140625" style="97" customWidth="1"/>
    <col min="8213" max="8213" width="12.42578125" style="97" customWidth="1"/>
    <col min="8214" max="8214" width="11.42578125" style="97" customWidth="1"/>
    <col min="8215" max="8215" width="13.5703125" style="97" customWidth="1"/>
    <col min="8216" max="8453" width="11.5703125" style="97"/>
    <col min="8454" max="8454" width="23.140625" style="97" customWidth="1"/>
    <col min="8455" max="8455" width="42.85546875" style="97" customWidth="1"/>
    <col min="8456" max="8456" width="11.5703125" style="97"/>
    <col min="8457" max="8457" width="11.28515625" style="97" customWidth="1"/>
    <col min="8458" max="8458" width="12.85546875" style="97" customWidth="1"/>
    <col min="8459" max="8459" width="12.140625" style="97" customWidth="1"/>
    <col min="8460" max="8460" width="11.7109375" style="97" customWidth="1"/>
    <col min="8461" max="8461" width="11.42578125" style="97" customWidth="1"/>
    <col min="8462" max="8462" width="12.7109375" style="97" customWidth="1"/>
    <col min="8463" max="8463" width="4.140625" style="97" customWidth="1"/>
    <col min="8464" max="8464" width="45.28515625" style="97" customWidth="1"/>
    <col min="8465" max="8465" width="14.85546875" style="97" customWidth="1"/>
    <col min="8466" max="8466" width="12.28515625" style="97" customWidth="1"/>
    <col min="8467" max="8468" width="11.140625" style="97" customWidth="1"/>
    <col min="8469" max="8469" width="12.42578125" style="97" customWidth="1"/>
    <col min="8470" max="8470" width="11.42578125" style="97" customWidth="1"/>
    <col min="8471" max="8471" width="13.5703125" style="97" customWidth="1"/>
    <col min="8472" max="8709" width="11.5703125" style="97"/>
    <col min="8710" max="8710" width="23.140625" style="97" customWidth="1"/>
    <col min="8711" max="8711" width="42.85546875" style="97" customWidth="1"/>
    <col min="8712" max="8712" width="11.5703125" style="97"/>
    <col min="8713" max="8713" width="11.28515625" style="97" customWidth="1"/>
    <col min="8714" max="8714" width="12.85546875" style="97" customWidth="1"/>
    <col min="8715" max="8715" width="12.140625" style="97" customWidth="1"/>
    <col min="8716" max="8716" width="11.7109375" style="97" customWidth="1"/>
    <col min="8717" max="8717" width="11.42578125" style="97" customWidth="1"/>
    <col min="8718" max="8718" width="12.7109375" style="97" customWidth="1"/>
    <col min="8719" max="8719" width="4.140625" style="97" customWidth="1"/>
    <col min="8720" max="8720" width="45.28515625" style="97" customWidth="1"/>
    <col min="8721" max="8721" width="14.85546875" style="97" customWidth="1"/>
    <col min="8722" max="8722" width="12.28515625" style="97" customWidth="1"/>
    <col min="8723" max="8724" width="11.140625" style="97" customWidth="1"/>
    <col min="8725" max="8725" width="12.42578125" style="97" customWidth="1"/>
    <col min="8726" max="8726" width="11.42578125" style="97" customWidth="1"/>
    <col min="8727" max="8727" width="13.5703125" style="97" customWidth="1"/>
    <col min="8728" max="8965" width="11.5703125" style="97"/>
    <col min="8966" max="8966" width="23.140625" style="97" customWidth="1"/>
    <col min="8967" max="8967" width="42.85546875" style="97" customWidth="1"/>
    <col min="8968" max="8968" width="11.5703125" style="97"/>
    <col min="8969" max="8969" width="11.28515625" style="97" customWidth="1"/>
    <col min="8970" max="8970" width="12.85546875" style="97" customWidth="1"/>
    <col min="8971" max="8971" width="12.140625" style="97" customWidth="1"/>
    <col min="8972" max="8972" width="11.7109375" style="97" customWidth="1"/>
    <col min="8973" max="8973" width="11.42578125" style="97" customWidth="1"/>
    <col min="8974" max="8974" width="12.7109375" style="97" customWidth="1"/>
    <col min="8975" max="8975" width="4.140625" style="97" customWidth="1"/>
    <col min="8976" max="8976" width="45.28515625" style="97" customWidth="1"/>
    <col min="8977" max="8977" width="14.85546875" style="97" customWidth="1"/>
    <col min="8978" max="8978" width="12.28515625" style="97" customWidth="1"/>
    <col min="8979" max="8980" width="11.140625" style="97" customWidth="1"/>
    <col min="8981" max="8981" width="12.42578125" style="97" customWidth="1"/>
    <col min="8982" max="8982" width="11.42578125" style="97" customWidth="1"/>
    <col min="8983" max="8983" width="13.5703125" style="97" customWidth="1"/>
    <col min="8984" max="9221" width="11.5703125" style="97"/>
    <col min="9222" max="9222" width="23.140625" style="97" customWidth="1"/>
    <col min="9223" max="9223" width="42.85546875" style="97" customWidth="1"/>
    <col min="9224" max="9224" width="11.5703125" style="97"/>
    <col min="9225" max="9225" width="11.28515625" style="97" customWidth="1"/>
    <col min="9226" max="9226" width="12.85546875" style="97" customWidth="1"/>
    <col min="9227" max="9227" width="12.140625" style="97" customWidth="1"/>
    <col min="9228" max="9228" width="11.7109375" style="97" customWidth="1"/>
    <col min="9229" max="9229" width="11.42578125" style="97" customWidth="1"/>
    <col min="9230" max="9230" width="12.7109375" style="97" customWidth="1"/>
    <col min="9231" max="9231" width="4.140625" style="97" customWidth="1"/>
    <col min="9232" max="9232" width="45.28515625" style="97" customWidth="1"/>
    <col min="9233" max="9233" width="14.85546875" style="97" customWidth="1"/>
    <col min="9234" max="9234" width="12.28515625" style="97" customWidth="1"/>
    <col min="9235" max="9236" width="11.140625" style="97" customWidth="1"/>
    <col min="9237" max="9237" width="12.42578125" style="97" customWidth="1"/>
    <col min="9238" max="9238" width="11.42578125" style="97" customWidth="1"/>
    <col min="9239" max="9239" width="13.5703125" style="97" customWidth="1"/>
    <col min="9240" max="9477" width="11.5703125" style="97"/>
    <col min="9478" max="9478" width="23.140625" style="97" customWidth="1"/>
    <col min="9479" max="9479" width="42.85546875" style="97" customWidth="1"/>
    <col min="9480" max="9480" width="11.5703125" style="97"/>
    <col min="9481" max="9481" width="11.28515625" style="97" customWidth="1"/>
    <col min="9482" max="9482" width="12.85546875" style="97" customWidth="1"/>
    <col min="9483" max="9483" width="12.140625" style="97" customWidth="1"/>
    <col min="9484" max="9484" width="11.7109375" style="97" customWidth="1"/>
    <col min="9485" max="9485" width="11.42578125" style="97" customWidth="1"/>
    <col min="9486" max="9486" width="12.7109375" style="97" customWidth="1"/>
    <col min="9487" max="9487" width="4.140625" style="97" customWidth="1"/>
    <col min="9488" max="9488" width="45.28515625" style="97" customWidth="1"/>
    <col min="9489" max="9489" width="14.85546875" style="97" customWidth="1"/>
    <col min="9490" max="9490" width="12.28515625" style="97" customWidth="1"/>
    <col min="9491" max="9492" width="11.140625" style="97" customWidth="1"/>
    <col min="9493" max="9493" width="12.42578125" style="97" customWidth="1"/>
    <col min="9494" max="9494" width="11.42578125" style="97" customWidth="1"/>
    <col min="9495" max="9495" width="13.5703125" style="97" customWidth="1"/>
    <col min="9496" max="9733" width="11.5703125" style="97"/>
    <col min="9734" max="9734" width="23.140625" style="97" customWidth="1"/>
    <col min="9735" max="9735" width="42.85546875" style="97" customWidth="1"/>
    <col min="9736" max="9736" width="11.5703125" style="97"/>
    <col min="9737" max="9737" width="11.28515625" style="97" customWidth="1"/>
    <col min="9738" max="9738" width="12.85546875" style="97" customWidth="1"/>
    <col min="9739" max="9739" width="12.140625" style="97" customWidth="1"/>
    <col min="9740" max="9740" width="11.7109375" style="97" customWidth="1"/>
    <col min="9741" max="9741" width="11.42578125" style="97" customWidth="1"/>
    <col min="9742" max="9742" width="12.7109375" style="97" customWidth="1"/>
    <col min="9743" max="9743" width="4.140625" style="97" customWidth="1"/>
    <col min="9744" max="9744" width="45.28515625" style="97" customWidth="1"/>
    <col min="9745" max="9745" width="14.85546875" style="97" customWidth="1"/>
    <col min="9746" max="9746" width="12.28515625" style="97" customWidth="1"/>
    <col min="9747" max="9748" width="11.140625" style="97" customWidth="1"/>
    <col min="9749" max="9749" width="12.42578125" style="97" customWidth="1"/>
    <col min="9750" max="9750" width="11.42578125" style="97" customWidth="1"/>
    <col min="9751" max="9751" width="13.5703125" style="97" customWidth="1"/>
    <col min="9752" max="9989" width="11.5703125" style="97"/>
    <col min="9990" max="9990" width="23.140625" style="97" customWidth="1"/>
    <col min="9991" max="9991" width="42.85546875" style="97" customWidth="1"/>
    <col min="9992" max="9992" width="11.5703125" style="97"/>
    <col min="9993" max="9993" width="11.28515625" style="97" customWidth="1"/>
    <col min="9994" max="9994" width="12.85546875" style="97" customWidth="1"/>
    <col min="9995" max="9995" width="12.140625" style="97" customWidth="1"/>
    <col min="9996" max="9996" width="11.7109375" style="97" customWidth="1"/>
    <col min="9997" max="9997" width="11.42578125" style="97" customWidth="1"/>
    <col min="9998" max="9998" width="12.7109375" style="97" customWidth="1"/>
    <col min="9999" max="9999" width="4.140625" style="97" customWidth="1"/>
    <col min="10000" max="10000" width="45.28515625" style="97" customWidth="1"/>
    <col min="10001" max="10001" width="14.85546875" style="97" customWidth="1"/>
    <col min="10002" max="10002" width="12.28515625" style="97" customWidth="1"/>
    <col min="10003" max="10004" width="11.140625" style="97" customWidth="1"/>
    <col min="10005" max="10005" width="12.42578125" style="97" customWidth="1"/>
    <col min="10006" max="10006" width="11.42578125" style="97" customWidth="1"/>
    <col min="10007" max="10007" width="13.5703125" style="97" customWidth="1"/>
    <col min="10008" max="10245" width="11.5703125" style="97"/>
    <col min="10246" max="10246" width="23.140625" style="97" customWidth="1"/>
    <col min="10247" max="10247" width="42.85546875" style="97" customWidth="1"/>
    <col min="10248" max="10248" width="11.5703125" style="97"/>
    <col min="10249" max="10249" width="11.28515625" style="97" customWidth="1"/>
    <col min="10250" max="10250" width="12.85546875" style="97" customWidth="1"/>
    <col min="10251" max="10251" width="12.140625" style="97" customWidth="1"/>
    <col min="10252" max="10252" width="11.7109375" style="97" customWidth="1"/>
    <col min="10253" max="10253" width="11.42578125" style="97" customWidth="1"/>
    <col min="10254" max="10254" width="12.7109375" style="97" customWidth="1"/>
    <col min="10255" max="10255" width="4.140625" style="97" customWidth="1"/>
    <col min="10256" max="10256" width="45.28515625" style="97" customWidth="1"/>
    <col min="10257" max="10257" width="14.85546875" style="97" customWidth="1"/>
    <col min="10258" max="10258" width="12.28515625" style="97" customWidth="1"/>
    <col min="10259" max="10260" width="11.140625" style="97" customWidth="1"/>
    <col min="10261" max="10261" width="12.42578125" style="97" customWidth="1"/>
    <col min="10262" max="10262" width="11.42578125" style="97" customWidth="1"/>
    <col min="10263" max="10263" width="13.5703125" style="97" customWidth="1"/>
    <col min="10264" max="10501" width="11.5703125" style="97"/>
    <col min="10502" max="10502" width="23.140625" style="97" customWidth="1"/>
    <col min="10503" max="10503" width="42.85546875" style="97" customWidth="1"/>
    <col min="10504" max="10504" width="11.5703125" style="97"/>
    <col min="10505" max="10505" width="11.28515625" style="97" customWidth="1"/>
    <col min="10506" max="10506" width="12.85546875" style="97" customWidth="1"/>
    <col min="10507" max="10507" width="12.140625" style="97" customWidth="1"/>
    <col min="10508" max="10508" width="11.7109375" style="97" customWidth="1"/>
    <col min="10509" max="10509" width="11.42578125" style="97" customWidth="1"/>
    <col min="10510" max="10510" width="12.7109375" style="97" customWidth="1"/>
    <col min="10511" max="10511" width="4.140625" style="97" customWidth="1"/>
    <col min="10512" max="10512" width="45.28515625" style="97" customWidth="1"/>
    <col min="10513" max="10513" width="14.85546875" style="97" customWidth="1"/>
    <col min="10514" max="10514" width="12.28515625" style="97" customWidth="1"/>
    <col min="10515" max="10516" width="11.140625" style="97" customWidth="1"/>
    <col min="10517" max="10517" width="12.42578125" style="97" customWidth="1"/>
    <col min="10518" max="10518" width="11.42578125" style="97" customWidth="1"/>
    <col min="10519" max="10519" width="13.5703125" style="97" customWidth="1"/>
    <col min="10520" max="10757" width="11.5703125" style="97"/>
    <col min="10758" max="10758" width="23.140625" style="97" customWidth="1"/>
    <col min="10759" max="10759" width="42.85546875" style="97" customWidth="1"/>
    <col min="10760" max="10760" width="11.5703125" style="97"/>
    <col min="10761" max="10761" width="11.28515625" style="97" customWidth="1"/>
    <col min="10762" max="10762" width="12.85546875" style="97" customWidth="1"/>
    <col min="10763" max="10763" width="12.140625" style="97" customWidth="1"/>
    <col min="10764" max="10764" width="11.7109375" style="97" customWidth="1"/>
    <col min="10765" max="10765" width="11.42578125" style="97" customWidth="1"/>
    <col min="10766" max="10766" width="12.7109375" style="97" customWidth="1"/>
    <col min="10767" max="10767" width="4.140625" style="97" customWidth="1"/>
    <col min="10768" max="10768" width="45.28515625" style="97" customWidth="1"/>
    <col min="10769" max="10769" width="14.85546875" style="97" customWidth="1"/>
    <col min="10770" max="10770" width="12.28515625" style="97" customWidth="1"/>
    <col min="10771" max="10772" width="11.140625" style="97" customWidth="1"/>
    <col min="10773" max="10773" width="12.42578125" style="97" customWidth="1"/>
    <col min="10774" max="10774" width="11.42578125" style="97" customWidth="1"/>
    <col min="10775" max="10775" width="13.5703125" style="97" customWidth="1"/>
    <col min="10776" max="11013" width="11.5703125" style="97"/>
    <col min="11014" max="11014" width="23.140625" style="97" customWidth="1"/>
    <col min="11015" max="11015" width="42.85546875" style="97" customWidth="1"/>
    <col min="11016" max="11016" width="11.5703125" style="97"/>
    <col min="11017" max="11017" width="11.28515625" style="97" customWidth="1"/>
    <col min="11018" max="11018" width="12.85546875" style="97" customWidth="1"/>
    <col min="11019" max="11019" width="12.140625" style="97" customWidth="1"/>
    <col min="11020" max="11020" width="11.7109375" style="97" customWidth="1"/>
    <col min="11021" max="11021" width="11.42578125" style="97" customWidth="1"/>
    <col min="11022" max="11022" width="12.7109375" style="97" customWidth="1"/>
    <col min="11023" max="11023" width="4.140625" style="97" customWidth="1"/>
    <col min="11024" max="11024" width="45.28515625" style="97" customWidth="1"/>
    <col min="11025" max="11025" width="14.85546875" style="97" customWidth="1"/>
    <col min="11026" max="11026" width="12.28515625" style="97" customWidth="1"/>
    <col min="11027" max="11028" width="11.140625" style="97" customWidth="1"/>
    <col min="11029" max="11029" width="12.42578125" style="97" customWidth="1"/>
    <col min="11030" max="11030" width="11.42578125" style="97" customWidth="1"/>
    <col min="11031" max="11031" width="13.5703125" style="97" customWidth="1"/>
    <col min="11032" max="11269" width="11.5703125" style="97"/>
    <col min="11270" max="11270" width="23.140625" style="97" customWidth="1"/>
    <col min="11271" max="11271" width="42.85546875" style="97" customWidth="1"/>
    <col min="11272" max="11272" width="11.5703125" style="97"/>
    <col min="11273" max="11273" width="11.28515625" style="97" customWidth="1"/>
    <col min="11274" max="11274" width="12.85546875" style="97" customWidth="1"/>
    <col min="11275" max="11275" width="12.140625" style="97" customWidth="1"/>
    <col min="11276" max="11276" width="11.7109375" style="97" customWidth="1"/>
    <col min="11277" max="11277" width="11.42578125" style="97" customWidth="1"/>
    <col min="11278" max="11278" width="12.7109375" style="97" customWidth="1"/>
    <col min="11279" max="11279" width="4.140625" style="97" customWidth="1"/>
    <col min="11280" max="11280" width="45.28515625" style="97" customWidth="1"/>
    <col min="11281" max="11281" width="14.85546875" style="97" customWidth="1"/>
    <col min="11282" max="11282" width="12.28515625" style="97" customWidth="1"/>
    <col min="11283" max="11284" width="11.140625" style="97" customWidth="1"/>
    <col min="11285" max="11285" width="12.42578125" style="97" customWidth="1"/>
    <col min="11286" max="11286" width="11.42578125" style="97" customWidth="1"/>
    <col min="11287" max="11287" width="13.5703125" style="97" customWidth="1"/>
    <col min="11288" max="11525" width="11.5703125" style="97"/>
    <col min="11526" max="11526" width="23.140625" style="97" customWidth="1"/>
    <col min="11527" max="11527" width="42.85546875" style="97" customWidth="1"/>
    <col min="11528" max="11528" width="11.5703125" style="97"/>
    <col min="11529" max="11529" width="11.28515625" style="97" customWidth="1"/>
    <col min="11530" max="11530" width="12.85546875" style="97" customWidth="1"/>
    <col min="11531" max="11531" width="12.140625" style="97" customWidth="1"/>
    <col min="11532" max="11532" width="11.7109375" style="97" customWidth="1"/>
    <col min="11533" max="11533" width="11.42578125" style="97" customWidth="1"/>
    <col min="11534" max="11534" width="12.7109375" style="97" customWidth="1"/>
    <col min="11535" max="11535" width="4.140625" style="97" customWidth="1"/>
    <col min="11536" max="11536" width="45.28515625" style="97" customWidth="1"/>
    <col min="11537" max="11537" width="14.85546875" style="97" customWidth="1"/>
    <col min="11538" max="11538" width="12.28515625" style="97" customWidth="1"/>
    <col min="11539" max="11540" width="11.140625" style="97" customWidth="1"/>
    <col min="11541" max="11541" width="12.42578125" style="97" customWidth="1"/>
    <col min="11542" max="11542" width="11.42578125" style="97" customWidth="1"/>
    <col min="11543" max="11543" width="13.5703125" style="97" customWidth="1"/>
    <col min="11544" max="11781" width="11.5703125" style="97"/>
    <col min="11782" max="11782" width="23.140625" style="97" customWidth="1"/>
    <col min="11783" max="11783" width="42.85546875" style="97" customWidth="1"/>
    <col min="11784" max="11784" width="11.5703125" style="97"/>
    <col min="11785" max="11785" width="11.28515625" style="97" customWidth="1"/>
    <col min="11786" max="11786" width="12.85546875" style="97" customWidth="1"/>
    <col min="11787" max="11787" width="12.140625" style="97" customWidth="1"/>
    <col min="11788" max="11788" width="11.7109375" style="97" customWidth="1"/>
    <col min="11789" max="11789" width="11.42578125" style="97" customWidth="1"/>
    <col min="11790" max="11790" width="12.7109375" style="97" customWidth="1"/>
    <col min="11791" max="11791" width="4.140625" style="97" customWidth="1"/>
    <col min="11792" max="11792" width="45.28515625" style="97" customWidth="1"/>
    <col min="11793" max="11793" width="14.85546875" style="97" customWidth="1"/>
    <col min="11794" max="11794" width="12.28515625" style="97" customWidth="1"/>
    <col min="11795" max="11796" width="11.140625" style="97" customWidth="1"/>
    <col min="11797" max="11797" width="12.42578125" style="97" customWidth="1"/>
    <col min="11798" max="11798" width="11.42578125" style="97" customWidth="1"/>
    <col min="11799" max="11799" width="13.5703125" style="97" customWidth="1"/>
    <col min="11800" max="12037" width="11.5703125" style="97"/>
    <col min="12038" max="12038" width="23.140625" style="97" customWidth="1"/>
    <col min="12039" max="12039" width="42.85546875" style="97" customWidth="1"/>
    <col min="12040" max="12040" width="11.5703125" style="97"/>
    <col min="12041" max="12041" width="11.28515625" style="97" customWidth="1"/>
    <col min="12042" max="12042" width="12.85546875" style="97" customWidth="1"/>
    <col min="12043" max="12043" width="12.140625" style="97" customWidth="1"/>
    <col min="12044" max="12044" width="11.7109375" style="97" customWidth="1"/>
    <col min="12045" max="12045" width="11.42578125" style="97" customWidth="1"/>
    <col min="12046" max="12046" width="12.7109375" style="97" customWidth="1"/>
    <col min="12047" max="12047" width="4.140625" style="97" customWidth="1"/>
    <col min="12048" max="12048" width="45.28515625" style="97" customWidth="1"/>
    <col min="12049" max="12049" width="14.85546875" style="97" customWidth="1"/>
    <col min="12050" max="12050" width="12.28515625" style="97" customWidth="1"/>
    <col min="12051" max="12052" width="11.140625" style="97" customWidth="1"/>
    <col min="12053" max="12053" width="12.42578125" style="97" customWidth="1"/>
    <col min="12054" max="12054" width="11.42578125" style="97" customWidth="1"/>
    <col min="12055" max="12055" width="13.5703125" style="97" customWidth="1"/>
    <col min="12056" max="12293" width="11.5703125" style="97"/>
    <col min="12294" max="12294" width="23.140625" style="97" customWidth="1"/>
    <col min="12295" max="12295" width="42.85546875" style="97" customWidth="1"/>
    <col min="12296" max="12296" width="11.5703125" style="97"/>
    <col min="12297" max="12297" width="11.28515625" style="97" customWidth="1"/>
    <col min="12298" max="12298" width="12.85546875" style="97" customWidth="1"/>
    <col min="12299" max="12299" width="12.140625" style="97" customWidth="1"/>
    <col min="12300" max="12300" width="11.7109375" style="97" customWidth="1"/>
    <col min="12301" max="12301" width="11.42578125" style="97" customWidth="1"/>
    <col min="12302" max="12302" width="12.7109375" style="97" customWidth="1"/>
    <col min="12303" max="12303" width="4.140625" style="97" customWidth="1"/>
    <col min="12304" max="12304" width="45.28515625" style="97" customWidth="1"/>
    <col min="12305" max="12305" width="14.85546875" style="97" customWidth="1"/>
    <col min="12306" max="12306" width="12.28515625" style="97" customWidth="1"/>
    <col min="12307" max="12308" width="11.140625" style="97" customWidth="1"/>
    <col min="12309" max="12309" width="12.42578125" style="97" customWidth="1"/>
    <col min="12310" max="12310" width="11.42578125" style="97" customWidth="1"/>
    <col min="12311" max="12311" width="13.5703125" style="97" customWidth="1"/>
    <col min="12312" max="12549" width="11.5703125" style="97"/>
    <col min="12550" max="12550" width="23.140625" style="97" customWidth="1"/>
    <col min="12551" max="12551" width="42.85546875" style="97" customWidth="1"/>
    <col min="12552" max="12552" width="11.5703125" style="97"/>
    <col min="12553" max="12553" width="11.28515625" style="97" customWidth="1"/>
    <col min="12554" max="12554" width="12.85546875" style="97" customWidth="1"/>
    <col min="12555" max="12555" width="12.140625" style="97" customWidth="1"/>
    <col min="12556" max="12556" width="11.7109375" style="97" customWidth="1"/>
    <col min="12557" max="12557" width="11.42578125" style="97" customWidth="1"/>
    <col min="12558" max="12558" width="12.7109375" style="97" customWidth="1"/>
    <col min="12559" max="12559" width="4.140625" style="97" customWidth="1"/>
    <col min="12560" max="12560" width="45.28515625" style="97" customWidth="1"/>
    <col min="12561" max="12561" width="14.85546875" style="97" customWidth="1"/>
    <col min="12562" max="12562" width="12.28515625" style="97" customWidth="1"/>
    <col min="12563" max="12564" width="11.140625" style="97" customWidth="1"/>
    <col min="12565" max="12565" width="12.42578125" style="97" customWidth="1"/>
    <col min="12566" max="12566" width="11.42578125" style="97" customWidth="1"/>
    <col min="12567" max="12567" width="13.5703125" style="97" customWidth="1"/>
    <col min="12568" max="12805" width="11.5703125" style="97"/>
    <col min="12806" max="12806" width="23.140625" style="97" customWidth="1"/>
    <col min="12807" max="12807" width="42.85546875" style="97" customWidth="1"/>
    <col min="12808" max="12808" width="11.5703125" style="97"/>
    <col min="12809" max="12809" width="11.28515625" style="97" customWidth="1"/>
    <col min="12810" max="12810" width="12.85546875" style="97" customWidth="1"/>
    <col min="12811" max="12811" width="12.140625" style="97" customWidth="1"/>
    <col min="12812" max="12812" width="11.7109375" style="97" customWidth="1"/>
    <col min="12813" max="12813" width="11.42578125" style="97" customWidth="1"/>
    <col min="12814" max="12814" width="12.7109375" style="97" customWidth="1"/>
    <col min="12815" max="12815" width="4.140625" style="97" customWidth="1"/>
    <col min="12816" max="12816" width="45.28515625" style="97" customWidth="1"/>
    <col min="12817" max="12817" width="14.85546875" style="97" customWidth="1"/>
    <col min="12818" max="12818" width="12.28515625" style="97" customWidth="1"/>
    <col min="12819" max="12820" width="11.140625" style="97" customWidth="1"/>
    <col min="12821" max="12821" width="12.42578125" style="97" customWidth="1"/>
    <col min="12822" max="12822" width="11.42578125" style="97" customWidth="1"/>
    <col min="12823" max="12823" width="13.5703125" style="97" customWidth="1"/>
    <col min="12824" max="13061" width="11.5703125" style="97"/>
    <col min="13062" max="13062" width="23.140625" style="97" customWidth="1"/>
    <col min="13063" max="13063" width="42.85546875" style="97" customWidth="1"/>
    <col min="13064" max="13064" width="11.5703125" style="97"/>
    <col min="13065" max="13065" width="11.28515625" style="97" customWidth="1"/>
    <col min="13066" max="13066" width="12.85546875" style="97" customWidth="1"/>
    <col min="13067" max="13067" width="12.140625" style="97" customWidth="1"/>
    <col min="13068" max="13068" width="11.7109375" style="97" customWidth="1"/>
    <col min="13069" max="13069" width="11.42578125" style="97" customWidth="1"/>
    <col min="13070" max="13070" width="12.7109375" style="97" customWidth="1"/>
    <col min="13071" max="13071" width="4.140625" style="97" customWidth="1"/>
    <col min="13072" max="13072" width="45.28515625" style="97" customWidth="1"/>
    <col min="13073" max="13073" width="14.85546875" style="97" customWidth="1"/>
    <col min="13074" max="13074" width="12.28515625" style="97" customWidth="1"/>
    <col min="13075" max="13076" width="11.140625" style="97" customWidth="1"/>
    <col min="13077" max="13077" width="12.42578125" style="97" customWidth="1"/>
    <col min="13078" max="13078" width="11.42578125" style="97" customWidth="1"/>
    <col min="13079" max="13079" width="13.5703125" style="97" customWidth="1"/>
    <col min="13080" max="13317" width="11.5703125" style="97"/>
    <col min="13318" max="13318" width="23.140625" style="97" customWidth="1"/>
    <col min="13319" max="13319" width="42.85546875" style="97" customWidth="1"/>
    <col min="13320" max="13320" width="11.5703125" style="97"/>
    <col min="13321" max="13321" width="11.28515625" style="97" customWidth="1"/>
    <col min="13322" max="13322" width="12.85546875" style="97" customWidth="1"/>
    <col min="13323" max="13323" width="12.140625" style="97" customWidth="1"/>
    <col min="13324" max="13324" width="11.7109375" style="97" customWidth="1"/>
    <col min="13325" max="13325" width="11.42578125" style="97" customWidth="1"/>
    <col min="13326" max="13326" width="12.7109375" style="97" customWidth="1"/>
    <col min="13327" max="13327" width="4.140625" style="97" customWidth="1"/>
    <col min="13328" max="13328" width="45.28515625" style="97" customWidth="1"/>
    <col min="13329" max="13329" width="14.85546875" style="97" customWidth="1"/>
    <col min="13330" max="13330" width="12.28515625" style="97" customWidth="1"/>
    <col min="13331" max="13332" width="11.140625" style="97" customWidth="1"/>
    <col min="13333" max="13333" width="12.42578125" style="97" customWidth="1"/>
    <col min="13334" max="13334" width="11.42578125" style="97" customWidth="1"/>
    <col min="13335" max="13335" width="13.5703125" style="97" customWidth="1"/>
    <col min="13336" max="13573" width="11.5703125" style="97"/>
    <col min="13574" max="13574" width="23.140625" style="97" customWidth="1"/>
    <col min="13575" max="13575" width="42.85546875" style="97" customWidth="1"/>
    <col min="13576" max="13576" width="11.5703125" style="97"/>
    <col min="13577" max="13577" width="11.28515625" style="97" customWidth="1"/>
    <col min="13578" max="13578" width="12.85546875" style="97" customWidth="1"/>
    <col min="13579" max="13579" width="12.140625" style="97" customWidth="1"/>
    <col min="13580" max="13580" width="11.7109375" style="97" customWidth="1"/>
    <col min="13581" max="13581" width="11.42578125" style="97" customWidth="1"/>
    <col min="13582" max="13582" width="12.7109375" style="97" customWidth="1"/>
    <col min="13583" max="13583" width="4.140625" style="97" customWidth="1"/>
    <col min="13584" max="13584" width="45.28515625" style="97" customWidth="1"/>
    <col min="13585" max="13585" width="14.85546875" style="97" customWidth="1"/>
    <col min="13586" max="13586" width="12.28515625" style="97" customWidth="1"/>
    <col min="13587" max="13588" width="11.140625" style="97" customWidth="1"/>
    <col min="13589" max="13589" width="12.42578125" style="97" customWidth="1"/>
    <col min="13590" max="13590" width="11.42578125" style="97" customWidth="1"/>
    <col min="13591" max="13591" width="13.5703125" style="97" customWidth="1"/>
    <col min="13592" max="13829" width="11.5703125" style="97"/>
    <col min="13830" max="13830" width="23.140625" style="97" customWidth="1"/>
    <col min="13831" max="13831" width="42.85546875" style="97" customWidth="1"/>
    <col min="13832" max="13832" width="11.5703125" style="97"/>
    <col min="13833" max="13833" width="11.28515625" style="97" customWidth="1"/>
    <col min="13834" max="13834" width="12.85546875" style="97" customWidth="1"/>
    <col min="13835" max="13835" width="12.140625" style="97" customWidth="1"/>
    <col min="13836" max="13836" width="11.7109375" style="97" customWidth="1"/>
    <col min="13837" max="13837" width="11.42578125" style="97" customWidth="1"/>
    <col min="13838" max="13838" width="12.7109375" style="97" customWidth="1"/>
    <col min="13839" max="13839" width="4.140625" style="97" customWidth="1"/>
    <col min="13840" max="13840" width="45.28515625" style="97" customWidth="1"/>
    <col min="13841" max="13841" width="14.85546875" style="97" customWidth="1"/>
    <col min="13842" max="13842" width="12.28515625" style="97" customWidth="1"/>
    <col min="13843" max="13844" width="11.140625" style="97" customWidth="1"/>
    <col min="13845" max="13845" width="12.42578125" style="97" customWidth="1"/>
    <col min="13846" max="13846" width="11.42578125" style="97" customWidth="1"/>
    <col min="13847" max="13847" width="13.5703125" style="97" customWidth="1"/>
    <col min="13848" max="14085" width="11.5703125" style="97"/>
    <col min="14086" max="14086" width="23.140625" style="97" customWidth="1"/>
    <col min="14087" max="14087" width="42.85546875" style="97" customWidth="1"/>
    <col min="14088" max="14088" width="11.5703125" style="97"/>
    <col min="14089" max="14089" width="11.28515625" style="97" customWidth="1"/>
    <col min="14090" max="14090" width="12.85546875" style="97" customWidth="1"/>
    <col min="14091" max="14091" width="12.140625" style="97" customWidth="1"/>
    <col min="14092" max="14092" width="11.7109375" style="97" customWidth="1"/>
    <col min="14093" max="14093" width="11.42578125" style="97" customWidth="1"/>
    <col min="14094" max="14094" width="12.7109375" style="97" customWidth="1"/>
    <col min="14095" max="14095" width="4.140625" style="97" customWidth="1"/>
    <col min="14096" max="14096" width="45.28515625" style="97" customWidth="1"/>
    <col min="14097" max="14097" width="14.85546875" style="97" customWidth="1"/>
    <col min="14098" max="14098" width="12.28515625" style="97" customWidth="1"/>
    <col min="14099" max="14100" width="11.140625" style="97" customWidth="1"/>
    <col min="14101" max="14101" width="12.42578125" style="97" customWidth="1"/>
    <col min="14102" max="14102" width="11.42578125" style="97" customWidth="1"/>
    <col min="14103" max="14103" width="13.5703125" style="97" customWidth="1"/>
    <col min="14104" max="14341" width="11.5703125" style="97"/>
    <col min="14342" max="14342" width="23.140625" style="97" customWidth="1"/>
    <col min="14343" max="14343" width="42.85546875" style="97" customWidth="1"/>
    <col min="14344" max="14344" width="11.5703125" style="97"/>
    <col min="14345" max="14345" width="11.28515625" style="97" customWidth="1"/>
    <col min="14346" max="14346" width="12.85546875" style="97" customWidth="1"/>
    <col min="14347" max="14347" width="12.140625" style="97" customWidth="1"/>
    <col min="14348" max="14348" width="11.7109375" style="97" customWidth="1"/>
    <col min="14349" max="14349" width="11.42578125" style="97" customWidth="1"/>
    <col min="14350" max="14350" width="12.7109375" style="97" customWidth="1"/>
    <col min="14351" max="14351" width="4.140625" style="97" customWidth="1"/>
    <col min="14352" max="14352" width="45.28515625" style="97" customWidth="1"/>
    <col min="14353" max="14353" width="14.85546875" style="97" customWidth="1"/>
    <col min="14354" max="14354" width="12.28515625" style="97" customWidth="1"/>
    <col min="14355" max="14356" width="11.140625" style="97" customWidth="1"/>
    <col min="14357" max="14357" width="12.42578125" style="97" customWidth="1"/>
    <col min="14358" max="14358" width="11.42578125" style="97" customWidth="1"/>
    <col min="14359" max="14359" width="13.5703125" style="97" customWidth="1"/>
    <col min="14360" max="14597" width="11.5703125" style="97"/>
    <col min="14598" max="14598" width="23.140625" style="97" customWidth="1"/>
    <col min="14599" max="14599" width="42.85546875" style="97" customWidth="1"/>
    <col min="14600" max="14600" width="11.5703125" style="97"/>
    <col min="14601" max="14601" width="11.28515625" style="97" customWidth="1"/>
    <col min="14602" max="14602" width="12.85546875" style="97" customWidth="1"/>
    <col min="14603" max="14603" width="12.140625" style="97" customWidth="1"/>
    <col min="14604" max="14604" width="11.7109375" style="97" customWidth="1"/>
    <col min="14605" max="14605" width="11.42578125" style="97" customWidth="1"/>
    <col min="14606" max="14606" width="12.7109375" style="97" customWidth="1"/>
    <col min="14607" max="14607" width="4.140625" style="97" customWidth="1"/>
    <col min="14608" max="14608" width="45.28515625" style="97" customWidth="1"/>
    <col min="14609" max="14609" width="14.85546875" style="97" customWidth="1"/>
    <col min="14610" max="14610" width="12.28515625" style="97" customWidth="1"/>
    <col min="14611" max="14612" width="11.140625" style="97" customWidth="1"/>
    <col min="14613" max="14613" width="12.42578125" style="97" customWidth="1"/>
    <col min="14614" max="14614" width="11.42578125" style="97" customWidth="1"/>
    <col min="14615" max="14615" width="13.5703125" style="97" customWidth="1"/>
    <col min="14616" max="14853" width="11.5703125" style="97"/>
    <col min="14854" max="14854" width="23.140625" style="97" customWidth="1"/>
    <col min="14855" max="14855" width="42.85546875" style="97" customWidth="1"/>
    <col min="14856" max="14856" width="11.5703125" style="97"/>
    <col min="14857" max="14857" width="11.28515625" style="97" customWidth="1"/>
    <col min="14858" max="14858" width="12.85546875" style="97" customWidth="1"/>
    <col min="14859" max="14859" width="12.140625" style="97" customWidth="1"/>
    <col min="14860" max="14860" width="11.7109375" style="97" customWidth="1"/>
    <col min="14861" max="14861" width="11.42578125" style="97" customWidth="1"/>
    <col min="14862" max="14862" width="12.7109375" style="97" customWidth="1"/>
    <col min="14863" max="14863" width="4.140625" style="97" customWidth="1"/>
    <col min="14864" max="14864" width="45.28515625" style="97" customWidth="1"/>
    <col min="14865" max="14865" width="14.85546875" style="97" customWidth="1"/>
    <col min="14866" max="14866" width="12.28515625" style="97" customWidth="1"/>
    <col min="14867" max="14868" width="11.140625" style="97" customWidth="1"/>
    <col min="14869" max="14869" width="12.42578125" style="97" customWidth="1"/>
    <col min="14870" max="14870" width="11.42578125" style="97" customWidth="1"/>
    <col min="14871" max="14871" width="13.5703125" style="97" customWidth="1"/>
    <col min="14872" max="15109" width="11.5703125" style="97"/>
    <col min="15110" max="15110" width="23.140625" style="97" customWidth="1"/>
    <col min="15111" max="15111" width="42.85546875" style="97" customWidth="1"/>
    <col min="15112" max="15112" width="11.5703125" style="97"/>
    <col min="15113" max="15113" width="11.28515625" style="97" customWidth="1"/>
    <col min="15114" max="15114" width="12.85546875" style="97" customWidth="1"/>
    <col min="15115" max="15115" width="12.140625" style="97" customWidth="1"/>
    <col min="15116" max="15116" width="11.7109375" style="97" customWidth="1"/>
    <col min="15117" max="15117" width="11.42578125" style="97" customWidth="1"/>
    <col min="15118" max="15118" width="12.7109375" style="97" customWidth="1"/>
    <col min="15119" max="15119" width="4.140625" style="97" customWidth="1"/>
    <col min="15120" max="15120" width="45.28515625" style="97" customWidth="1"/>
    <col min="15121" max="15121" width="14.85546875" style="97" customWidth="1"/>
    <col min="15122" max="15122" width="12.28515625" style="97" customWidth="1"/>
    <col min="15123" max="15124" width="11.140625" style="97" customWidth="1"/>
    <col min="15125" max="15125" width="12.42578125" style="97" customWidth="1"/>
    <col min="15126" max="15126" width="11.42578125" style="97" customWidth="1"/>
    <col min="15127" max="15127" width="13.5703125" style="97" customWidth="1"/>
    <col min="15128" max="15365" width="11.5703125" style="97"/>
    <col min="15366" max="15366" width="23.140625" style="97" customWidth="1"/>
    <col min="15367" max="15367" width="42.85546875" style="97" customWidth="1"/>
    <col min="15368" max="15368" width="11.5703125" style="97"/>
    <col min="15369" max="15369" width="11.28515625" style="97" customWidth="1"/>
    <col min="15370" max="15370" width="12.85546875" style="97" customWidth="1"/>
    <col min="15371" max="15371" width="12.140625" style="97" customWidth="1"/>
    <col min="15372" max="15372" width="11.7109375" style="97" customWidth="1"/>
    <col min="15373" max="15373" width="11.42578125" style="97" customWidth="1"/>
    <col min="15374" max="15374" width="12.7109375" style="97" customWidth="1"/>
    <col min="15375" max="15375" width="4.140625" style="97" customWidth="1"/>
    <col min="15376" max="15376" width="45.28515625" style="97" customWidth="1"/>
    <col min="15377" max="15377" width="14.85546875" style="97" customWidth="1"/>
    <col min="15378" max="15378" width="12.28515625" style="97" customWidth="1"/>
    <col min="15379" max="15380" width="11.140625" style="97" customWidth="1"/>
    <col min="15381" max="15381" width="12.42578125" style="97" customWidth="1"/>
    <col min="15382" max="15382" width="11.42578125" style="97" customWidth="1"/>
    <col min="15383" max="15383" width="13.5703125" style="97" customWidth="1"/>
    <col min="15384" max="15621" width="11.5703125" style="97"/>
    <col min="15622" max="15622" width="23.140625" style="97" customWidth="1"/>
    <col min="15623" max="15623" width="42.85546875" style="97" customWidth="1"/>
    <col min="15624" max="15624" width="11.5703125" style="97"/>
    <col min="15625" max="15625" width="11.28515625" style="97" customWidth="1"/>
    <col min="15626" max="15626" width="12.85546875" style="97" customWidth="1"/>
    <col min="15627" max="15627" width="12.140625" style="97" customWidth="1"/>
    <col min="15628" max="15628" width="11.7109375" style="97" customWidth="1"/>
    <col min="15629" max="15629" width="11.42578125" style="97" customWidth="1"/>
    <col min="15630" max="15630" width="12.7109375" style="97" customWidth="1"/>
    <col min="15631" max="15631" width="4.140625" style="97" customWidth="1"/>
    <col min="15632" max="15632" width="45.28515625" style="97" customWidth="1"/>
    <col min="15633" max="15633" width="14.85546875" style="97" customWidth="1"/>
    <col min="15634" max="15634" width="12.28515625" style="97" customWidth="1"/>
    <col min="15635" max="15636" width="11.140625" style="97" customWidth="1"/>
    <col min="15637" max="15637" width="12.42578125" style="97" customWidth="1"/>
    <col min="15638" max="15638" width="11.42578125" style="97" customWidth="1"/>
    <col min="15639" max="15639" width="13.5703125" style="97" customWidth="1"/>
    <col min="15640" max="15877" width="11.5703125" style="97"/>
    <col min="15878" max="15878" width="23.140625" style="97" customWidth="1"/>
    <col min="15879" max="15879" width="42.85546875" style="97" customWidth="1"/>
    <col min="15880" max="15880" width="11.5703125" style="97"/>
    <col min="15881" max="15881" width="11.28515625" style="97" customWidth="1"/>
    <col min="15882" max="15882" width="12.85546875" style="97" customWidth="1"/>
    <col min="15883" max="15883" width="12.140625" style="97" customWidth="1"/>
    <col min="15884" max="15884" width="11.7109375" style="97" customWidth="1"/>
    <col min="15885" max="15885" width="11.42578125" style="97" customWidth="1"/>
    <col min="15886" max="15886" width="12.7109375" style="97" customWidth="1"/>
    <col min="15887" max="15887" width="4.140625" style="97" customWidth="1"/>
    <col min="15888" max="15888" width="45.28515625" style="97" customWidth="1"/>
    <col min="15889" max="15889" width="14.85546875" style="97" customWidth="1"/>
    <col min="15890" max="15890" width="12.28515625" style="97" customWidth="1"/>
    <col min="15891" max="15892" width="11.140625" style="97" customWidth="1"/>
    <col min="15893" max="15893" width="12.42578125" style="97" customWidth="1"/>
    <col min="15894" max="15894" width="11.42578125" style="97" customWidth="1"/>
    <col min="15895" max="15895" width="13.5703125" style="97" customWidth="1"/>
    <col min="15896" max="16133" width="11.5703125" style="97"/>
    <col min="16134" max="16134" width="23.140625" style="97" customWidth="1"/>
    <col min="16135" max="16135" width="42.85546875" style="97" customWidth="1"/>
    <col min="16136" max="16136" width="11.5703125" style="97"/>
    <col min="16137" max="16137" width="11.28515625" style="97" customWidth="1"/>
    <col min="16138" max="16138" width="12.85546875" style="97" customWidth="1"/>
    <col min="16139" max="16139" width="12.140625" style="97" customWidth="1"/>
    <col min="16140" max="16140" width="11.7109375" style="97" customWidth="1"/>
    <col min="16141" max="16141" width="11.42578125" style="97" customWidth="1"/>
    <col min="16142" max="16142" width="12.7109375" style="97" customWidth="1"/>
    <col min="16143" max="16143" width="4.140625" style="97" customWidth="1"/>
    <col min="16144" max="16144" width="45.28515625" style="97" customWidth="1"/>
    <col min="16145" max="16145" width="14.85546875" style="97" customWidth="1"/>
    <col min="16146" max="16146" width="12.28515625" style="97" customWidth="1"/>
    <col min="16147" max="16148" width="11.140625" style="97" customWidth="1"/>
    <col min="16149" max="16149" width="12.42578125" style="97" customWidth="1"/>
    <col min="16150" max="16150" width="11.42578125" style="97" customWidth="1"/>
    <col min="16151" max="16151" width="13.5703125" style="97" customWidth="1"/>
    <col min="16152" max="16384" width="11.5703125" style="97"/>
  </cols>
  <sheetData>
    <row r="1" spans="1:50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4"/>
      <c r="V1" s="3"/>
      <c r="W1" s="3"/>
      <c r="X1" s="5"/>
    </row>
    <row r="2" spans="1:5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4"/>
      <c r="V2" s="3"/>
      <c r="W2" s="3"/>
      <c r="X2" s="5"/>
    </row>
    <row r="3" spans="1:50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4"/>
      <c r="V3" s="3"/>
      <c r="W3" s="3"/>
      <c r="X3" s="5"/>
    </row>
    <row r="4" spans="1:50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/>
      <c r="K4" s="2" t="s">
        <v>183</v>
      </c>
      <c r="L4" s="2"/>
      <c r="M4" s="2"/>
      <c r="N4" s="2"/>
      <c r="O4" s="2"/>
      <c r="P4" s="2"/>
      <c r="Q4" s="2"/>
      <c r="R4" s="2"/>
      <c r="S4" s="3"/>
      <c r="T4" s="2"/>
      <c r="U4" s="4"/>
      <c r="V4" s="3"/>
      <c r="W4" s="3"/>
      <c r="X4" s="5"/>
    </row>
    <row r="5" spans="1:50" ht="18.75" x14ac:dyDescent="0.3">
      <c r="A5" s="2" t="s">
        <v>182</v>
      </c>
      <c r="B5" s="2"/>
      <c r="C5" s="2"/>
      <c r="D5" s="2"/>
      <c r="E5" s="2"/>
      <c r="F5" s="2"/>
      <c r="G5" s="3"/>
      <c r="H5" s="3"/>
      <c r="I5" s="5"/>
      <c r="J5" s="2" t="s">
        <v>156</v>
      </c>
      <c r="K5" s="2"/>
      <c r="L5" s="2"/>
      <c r="M5" s="2"/>
      <c r="N5" s="2"/>
      <c r="O5" s="2"/>
      <c r="P5" s="2"/>
      <c r="Q5" s="3"/>
      <c r="R5" s="2"/>
      <c r="S5" s="2"/>
      <c r="T5" s="2"/>
      <c r="U5" s="4"/>
      <c r="V5" s="3"/>
      <c r="W5" s="3"/>
      <c r="X5" s="5"/>
    </row>
    <row r="6" spans="1:50" ht="18.75" x14ac:dyDescent="0.3">
      <c r="A6" s="2" t="s">
        <v>156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3"/>
      <c r="W6" s="3"/>
      <c r="X6" s="5"/>
    </row>
    <row r="7" spans="1:50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</row>
    <row r="8" spans="1:50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"/>
      <c r="AG8" s="118"/>
      <c r="AH8" s="118"/>
      <c r="AO8" s="118"/>
      <c r="AQ8" s="118"/>
      <c r="AX8" s="118"/>
    </row>
    <row r="9" spans="1:50" ht="15.75" thickBot="1" x14ac:dyDescent="0.3">
      <c r="A9" s="119" t="s">
        <v>5</v>
      </c>
      <c r="B9" s="120"/>
      <c r="C9" s="121"/>
      <c r="D9" s="121"/>
      <c r="E9" s="121"/>
      <c r="F9" s="121"/>
      <c r="G9" s="121"/>
      <c r="H9" s="122"/>
      <c r="I9" s="5"/>
      <c r="K9" s="5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AF9" s="118"/>
      <c r="AG9" s="118"/>
      <c r="AH9" s="118"/>
      <c r="AJ9" s="118"/>
      <c r="AK9" s="118"/>
      <c r="AL9" s="118"/>
      <c r="AM9" s="118"/>
      <c r="AO9" s="118"/>
      <c r="AQ9" s="118"/>
      <c r="AS9" s="118"/>
      <c r="AT9" s="118"/>
      <c r="AU9" s="118"/>
      <c r="AV9" s="118"/>
      <c r="AX9" s="118"/>
    </row>
    <row r="10" spans="1:50" ht="16.5" thickBot="1" x14ac:dyDescent="0.3">
      <c r="A10" s="123" t="s">
        <v>6</v>
      </c>
      <c r="B10" s="124">
        <f>B12+B13</f>
        <v>20795.8</v>
      </c>
      <c r="C10" s="125"/>
      <c r="D10" s="125"/>
      <c r="E10" s="125"/>
      <c r="F10" s="125"/>
      <c r="G10" s="125"/>
      <c r="H10" s="126"/>
      <c r="I10" s="5"/>
      <c r="J10" s="50"/>
      <c r="K10" s="51"/>
      <c r="L10" s="52" t="s">
        <v>7</v>
      </c>
      <c r="M10" s="53" t="s">
        <v>205</v>
      </c>
      <c r="N10" s="53" t="s">
        <v>113</v>
      </c>
      <c r="O10" s="53" t="s">
        <v>113</v>
      </c>
      <c r="P10" s="53" t="s">
        <v>114</v>
      </c>
      <c r="Q10" s="53" t="s">
        <v>115</v>
      </c>
      <c r="R10" s="52" t="s">
        <v>116</v>
      </c>
      <c r="S10" s="53" t="s">
        <v>8</v>
      </c>
      <c r="T10" s="54"/>
      <c r="U10" s="55" t="s">
        <v>9</v>
      </c>
      <c r="V10" s="55"/>
      <c r="W10" s="55" t="s">
        <v>3</v>
      </c>
      <c r="X10" s="56" t="s">
        <v>3</v>
      </c>
      <c r="Y10" s="80"/>
      <c r="AF10" s="118"/>
      <c r="AH10" s="118"/>
      <c r="AI10" s="118"/>
      <c r="AJ10" s="118"/>
      <c r="AK10" s="118"/>
      <c r="AL10" s="118"/>
      <c r="AM10" s="118"/>
      <c r="AO10" s="118"/>
      <c r="AQ10" s="118"/>
      <c r="AR10" s="118"/>
      <c r="AS10" s="118"/>
      <c r="AT10" s="118"/>
      <c r="AU10" s="118"/>
      <c r="AV10" s="118"/>
      <c r="AX10" s="118"/>
    </row>
    <row r="11" spans="1:50" ht="15.75" x14ac:dyDescent="0.25">
      <c r="A11" s="127" t="s">
        <v>10</v>
      </c>
      <c r="B11" s="99" t="s">
        <v>11</v>
      </c>
      <c r="C11" s="128"/>
      <c r="D11" s="128"/>
      <c r="E11" s="128"/>
      <c r="F11" s="128"/>
      <c r="G11" s="128"/>
      <c r="H11" s="129"/>
      <c r="I11" s="5"/>
      <c r="J11" s="57"/>
      <c r="K11" s="58"/>
      <c r="L11" s="59" t="s">
        <v>12</v>
      </c>
      <c r="M11" s="59" t="s">
        <v>206</v>
      </c>
      <c r="N11" s="59" t="s">
        <v>117</v>
      </c>
      <c r="O11" s="59" t="s">
        <v>117</v>
      </c>
      <c r="P11" s="59" t="s">
        <v>118</v>
      </c>
      <c r="Q11" s="59" t="s">
        <v>117</v>
      </c>
      <c r="R11" s="59" t="s">
        <v>117</v>
      </c>
      <c r="S11" s="59" t="s">
        <v>13</v>
      </c>
      <c r="T11" s="59" t="s">
        <v>14</v>
      </c>
      <c r="U11" s="59" t="s">
        <v>15</v>
      </c>
      <c r="V11" s="59" t="s">
        <v>16</v>
      </c>
      <c r="W11" s="59" t="s">
        <v>17</v>
      </c>
      <c r="X11" s="59" t="s">
        <v>18</v>
      </c>
      <c r="Y11" s="85"/>
      <c r="AF11" s="118"/>
      <c r="AH11" s="118"/>
      <c r="AJ11" s="118"/>
      <c r="AK11" s="118"/>
      <c r="AL11" s="118"/>
      <c r="AM11" s="118"/>
      <c r="AO11" s="118"/>
      <c r="AQ11" s="118"/>
      <c r="AS11" s="118"/>
      <c r="AT11" s="118"/>
      <c r="AU11" s="118"/>
      <c r="AV11" s="118"/>
      <c r="AX11" s="118"/>
    </row>
    <row r="12" spans="1:50" ht="16.5" thickBot="1" x14ac:dyDescent="0.3">
      <c r="A12" s="130" t="s">
        <v>19</v>
      </c>
      <c r="B12" s="124">
        <v>13474.4</v>
      </c>
      <c r="C12" s="125"/>
      <c r="D12" s="125"/>
      <c r="E12" s="125"/>
      <c r="F12" s="125"/>
      <c r="G12" s="125"/>
      <c r="H12" s="126"/>
      <c r="I12" s="5"/>
      <c r="J12" s="57"/>
      <c r="K12" s="58"/>
      <c r="L12" s="60" t="s">
        <v>3</v>
      </c>
      <c r="M12" s="60" t="s">
        <v>207</v>
      </c>
      <c r="N12" s="60" t="s">
        <v>119</v>
      </c>
      <c r="O12" s="60" t="s">
        <v>155</v>
      </c>
      <c r="P12" s="60" t="s">
        <v>117</v>
      </c>
      <c r="Q12" s="60"/>
      <c r="R12" s="60"/>
      <c r="S12" s="60" t="s">
        <v>20</v>
      </c>
      <c r="T12" s="60"/>
      <c r="U12" s="60"/>
      <c r="V12" s="60"/>
      <c r="W12" s="60"/>
      <c r="X12" s="60"/>
      <c r="AF12" s="118"/>
      <c r="AH12" s="118"/>
      <c r="AJ12" s="118"/>
      <c r="AK12" s="118"/>
      <c r="AL12" s="118"/>
      <c r="AM12" s="118"/>
      <c r="AO12" s="118"/>
      <c r="AQ12" s="118"/>
      <c r="AS12" s="118"/>
      <c r="AT12" s="118"/>
      <c r="AU12" s="118"/>
      <c r="AV12" s="118"/>
      <c r="AX12" s="118"/>
    </row>
    <row r="13" spans="1:50" ht="16.5" thickBot="1" x14ac:dyDescent="0.3">
      <c r="A13" s="131" t="s">
        <v>21</v>
      </c>
      <c r="B13" s="132">
        <f>723.1+6598.3</f>
        <v>7321.4000000000005</v>
      </c>
      <c r="C13" s="133"/>
      <c r="D13" s="133"/>
      <c r="E13" s="133"/>
      <c r="F13" s="133"/>
      <c r="G13" s="133"/>
      <c r="H13" s="134"/>
      <c r="I13" s="5"/>
      <c r="J13" s="61"/>
      <c r="K13" s="62"/>
      <c r="L13" s="60" t="s">
        <v>22</v>
      </c>
      <c r="M13" s="60" t="s">
        <v>22</v>
      </c>
      <c r="N13" s="60" t="s">
        <v>22</v>
      </c>
      <c r="O13" s="60" t="s">
        <v>22</v>
      </c>
      <c r="P13" s="60" t="s">
        <v>22</v>
      </c>
      <c r="Q13" s="60" t="s">
        <v>22</v>
      </c>
      <c r="R13" s="60" t="s">
        <v>22</v>
      </c>
      <c r="S13" s="60" t="s">
        <v>23</v>
      </c>
      <c r="T13" s="60" t="s">
        <v>22</v>
      </c>
      <c r="U13" s="60" t="s">
        <v>22</v>
      </c>
      <c r="V13" s="60" t="s">
        <v>22</v>
      </c>
      <c r="W13" s="60" t="s">
        <v>22</v>
      </c>
      <c r="X13" s="60" t="s">
        <v>22</v>
      </c>
      <c r="AF13" s="118"/>
      <c r="AH13" s="118"/>
      <c r="AJ13" s="118"/>
      <c r="AK13" s="118"/>
      <c r="AL13" s="118"/>
      <c r="AM13" s="118"/>
      <c r="AO13" s="118"/>
      <c r="AQ13" s="118"/>
      <c r="AS13" s="118"/>
      <c r="AT13" s="118"/>
      <c r="AU13" s="118"/>
      <c r="AV13" s="118"/>
      <c r="AX13" s="118"/>
    </row>
    <row r="14" spans="1:50" ht="15.75" x14ac:dyDescent="0.25">
      <c r="A14" s="28"/>
      <c r="B14" s="164"/>
      <c r="C14" s="125" t="s">
        <v>24</v>
      </c>
      <c r="D14" s="136"/>
      <c r="E14" s="137" t="s">
        <v>25</v>
      </c>
      <c r="F14" s="167"/>
      <c r="G14" s="137" t="s">
        <v>26</v>
      </c>
      <c r="H14" s="138"/>
      <c r="I14" s="6"/>
      <c r="J14" s="63" t="s">
        <v>27</v>
      </c>
      <c r="K14" s="64" t="s">
        <v>184</v>
      </c>
      <c r="L14" s="65">
        <v>-3075290.44</v>
      </c>
      <c r="M14" s="65">
        <v>0</v>
      </c>
      <c r="N14" s="65"/>
      <c r="O14" s="65"/>
      <c r="P14" s="65"/>
      <c r="Q14" s="65"/>
      <c r="R14" s="65"/>
      <c r="S14" s="66"/>
      <c r="T14" s="79"/>
      <c r="U14" s="66"/>
      <c r="V14" s="66"/>
      <c r="W14" s="66"/>
      <c r="X14" s="7"/>
      <c r="AG14" s="118"/>
    </row>
    <row r="15" spans="1:50" ht="15.75" x14ac:dyDescent="0.25">
      <c r="A15" s="28" t="s">
        <v>28</v>
      </c>
      <c r="B15" s="139" t="s">
        <v>29</v>
      </c>
      <c r="C15" s="37" t="s">
        <v>30</v>
      </c>
      <c r="D15" s="29" t="s">
        <v>31</v>
      </c>
      <c r="E15" s="37" t="s">
        <v>30</v>
      </c>
      <c r="F15" s="166" t="s">
        <v>31</v>
      </c>
      <c r="G15" s="37" t="s">
        <v>30</v>
      </c>
      <c r="H15" s="29" t="s">
        <v>31</v>
      </c>
      <c r="I15" s="6"/>
      <c r="J15" s="57"/>
      <c r="K15" s="100"/>
      <c r="L15" s="117"/>
      <c r="M15" s="117"/>
      <c r="N15" s="71"/>
      <c r="O15" s="71"/>
      <c r="P15" s="71"/>
      <c r="Q15" s="71"/>
      <c r="R15" s="71"/>
      <c r="S15" s="117"/>
      <c r="T15" s="117"/>
      <c r="U15" s="117"/>
      <c r="V15" s="117"/>
      <c r="W15" s="117"/>
      <c r="X15" s="85"/>
    </row>
    <row r="16" spans="1:50" ht="15.75" x14ac:dyDescent="0.25">
      <c r="A16" s="28" t="s">
        <v>32</v>
      </c>
      <c r="B16" s="135"/>
      <c r="C16" s="37" t="s">
        <v>33</v>
      </c>
      <c r="D16" s="29" t="s">
        <v>34</v>
      </c>
      <c r="E16" s="37" t="s">
        <v>33</v>
      </c>
      <c r="F16" s="166" t="s">
        <v>35</v>
      </c>
      <c r="G16" s="37" t="s">
        <v>33</v>
      </c>
      <c r="H16" s="29" t="s">
        <v>35</v>
      </c>
      <c r="I16" s="6"/>
      <c r="J16" s="67">
        <v>1</v>
      </c>
      <c r="K16" s="68" t="s">
        <v>185</v>
      </c>
      <c r="L16" s="71">
        <v>4503997.32</v>
      </c>
      <c r="M16" s="71">
        <v>0</v>
      </c>
      <c r="N16" s="71">
        <v>35498.82</v>
      </c>
      <c r="O16" s="71">
        <v>6773.85</v>
      </c>
      <c r="P16" s="71">
        <v>15496.33</v>
      </c>
      <c r="Q16" s="71">
        <v>10277.5</v>
      </c>
      <c r="R16" s="71">
        <v>166448.47</v>
      </c>
      <c r="S16" s="71">
        <f>T16+U16+V16+W16+X16</f>
        <v>33539.870000000003</v>
      </c>
      <c r="T16" s="71">
        <v>0</v>
      </c>
      <c r="U16" s="71">
        <v>0</v>
      </c>
      <c r="V16" s="71">
        <v>-0.02</v>
      </c>
      <c r="W16" s="71">
        <v>25333.45</v>
      </c>
      <c r="X16" s="72">
        <v>8206.44</v>
      </c>
      <c r="Y16" s="85"/>
      <c r="AA16" s="118"/>
      <c r="AB16" s="118"/>
      <c r="AC16" s="118"/>
    </row>
    <row r="17" spans="1:50" ht="15.75" x14ac:dyDescent="0.25">
      <c r="A17" s="28"/>
      <c r="B17" s="135"/>
      <c r="C17" s="123"/>
      <c r="D17" s="29" t="s">
        <v>36</v>
      </c>
      <c r="E17" s="123"/>
      <c r="F17" s="166" t="s">
        <v>36</v>
      </c>
      <c r="G17" s="123"/>
      <c r="H17" s="29" t="s">
        <v>36</v>
      </c>
      <c r="I17" s="6"/>
      <c r="J17" s="67"/>
      <c r="K17" s="68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85"/>
      <c r="AA17" s="118"/>
      <c r="AB17" s="118"/>
      <c r="AC17" s="118"/>
    </row>
    <row r="18" spans="1:50" ht="15.75" x14ac:dyDescent="0.25">
      <c r="A18" s="92"/>
      <c r="B18" s="140"/>
      <c r="C18" s="41" t="s">
        <v>23</v>
      </c>
      <c r="D18" s="30" t="s">
        <v>22</v>
      </c>
      <c r="E18" s="41" t="s">
        <v>23</v>
      </c>
      <c r="F18" s="136" t="s">
        <v>22</v>
      </c>
      <c r="G18" s="41" t="s">
        <v>23</v>
      </c>
      <c r="H18" s="30" t="s">
        <v>22</v>
      </c>
      <c r="I18" s="6"/>
      <c r="J18" s="67">
        <v>2</v>
      </c>
      <c r="K18" s="68" t="s">
        <v>186</v>
      </c>
      <c r="L18" s="71">
        <v>9467408.3000000007</v>
      </c>
      <c r="M18" s="71">
        <v>41591.699999999997</v>
      </c>
      <c r="N18" s="71">
        <v>60418.98</v>
      </c>
      <c r="O18" s="71">
        <v>0</v>
      </c>
      <c r="P18" s="71">
        <v>-36642.14</v>
      </c>
      <c r="Q18" s="71">
        <v>-23642.720000000001</v>
      </c>
      <c r="R18" s="71">
        <v>456037.77</v>
      </c>
      <c r="S18" s="71">
        <f>T18+U18+V18+W18+X18</f>
        <v>395.91</v>
      </c>
      <c r="T18" s="71">
        <v>0</v>
      </c>
      <c r="U18" s="71">
        <v>0</v>
      </c>
      <c r="V18" s="71">
        <v>0</v>
      </c>
      <c r="W18" s="71">
        <v>395.91</v>
      </c>
      <c r="X18" s="72">
        <v>0</v>
      </c>
      <c r="Y18" s="85"/>
      <c r="AB18" s="118"/>
      <c r="AC18" s="118"/>
      <c r="AF18" s="118"/>
      <c r="AI18" s="118"/>
      <c r="AJ18" s="118"/>
      <c r="AK18" s="118"/>
      <c r="AL18" s="118"/>
      <c r="AM18" s="118"/>
      <c r="AN18" s="118"/>
      <c r="AO18" s="118"/>
      <c r="AR18" s="118"/>
      <c r="AS18" s="118"/>
      <c r="AT18" s="118"/>
      <c r="AU18" s="118"/>
      <c r="AV18" s="118"/>
      <c r="AW18" s="118"/>
      <c r="AX18" s="118"/>
    </row>
    <row r="19" spans="1:50" ht="16.5" customHeight="1" x14ac:dyDescent="0.25">
      <c r="A19" s="8" t="s">
        <v>37</v>
      </c>
      <c r="B19" s="139" t="s">
        <v>38</v>
      </c>
      <c r="C19" s="9">
        <f>D19*5*20795.8</f>
        <v>381602.93</v>
      </c>
      <c r="D19" s="10">
        <v>3.67</v>
      </c>
      <c r="E19" s="9">
        <f>F19*5*20795.8</f>
        <v>381602.93</v>
      </c>
      <c r="F19" s="168">
        <v>3.67</v>
      </c>
      <c r="G19" s="9">
        <f>C19-E19</f>
        <v>0</v>
      </c>
      <c r="H19" s="10">
        <f>D19-F19</f>
        <v>0</v>
      </c>
      <c r="I19" s="91"/>
      <c r="J19" s="67"/>
      <c r="K19" s="68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85"/>
      <c r="AB19" s="118"/>
      <c r="AC19" s="118"/>
      <c r="AG19" s="118"/>
      <c r="AI19" s="118"/>
      <c r="AJ19" s="118"/>
      <c r="AK19" s="118"/>
      <c r="AL19" s="118"/>
      <c r="AM19" s="118"/>
      <c r="AN19" s="118"/>
      <c r="AO19" s="118"/>
      <c r="AR19" s="118"/>
      <c r="AS19" s="118"/>
      <c r="AT19" s="118"/>
      <c r="AU19" s="118"/>
      <c r="AV19" s="118"/>
      <c r="AW19" s="118"/>
      <c r="AX19" s="118"/>
    </row>
    <row r="20" spans="1:50" ht="16.5" customHeight="1" x14ac:dyDescent="0.25">
      <c r="A20" s="8" t="s">
        <v>39</v>
      </c>
      <c r="B20" s="139" t="s">
        <v>40</v>
      </c>
      <c r="C20" s="37"/>
      <c r="D20" s="29"/>
      <c r="E20" s="37"/>
      <c r="F20" s="166"/>
      <c r="G20" s="37"/>
      <c r="H20" s="29"/>
      <c r="I20" s="6"/>
      <c r="J20" s="67">
        <v>3</v>
      </c>
      <c r="K20" s="68" t="s">
        <v>187</v>
      </c>
      <c r="L20" s="71">
        <v>8493737.1699999999</v>
      </c>
      <c r="M20" s="71">
        <v>28342.32</v>
      </c>
      <c r="N20" s="71">
        <v>93610.29</v>
      </c>
      <c r="O20" s="71">
        <v>0</v>
      </c>
      <c r="P20" s="71">
        <v>5921.33</v>
      </c>
      <c r="Q20" s="71">
        <v>2525.96</v>
      </c>
      <c r="R20" s="71">
        <v>407583.6</v>
      </c>
      <c r="S20" s="71">
        <f>T20+U20+V20+W20+X20</f>
        <v>209.88</v>
      </c>
      <c r="T20" s="71">
        <v>0</v>
      </c>
      <c r="U20" s="71">
        <v>0</v>
      </c>
      <c r="V20" s="71">
        <v>0</v>
      </c>
      <c r="W20" s="71">
        <v>209.88</v>
      </c>
      <c r="X20" s="72">
        <v>0</v>
      </c>
      <c r="Y20" s="85"/>
      <c r="AB20" s="118"/>
      <c r="AC20" s="118"/>
    </row>
    <row r="21" spans="1:50" ht="16.5" customHeight="1" x14ac:dyDescent="0.25">
      <c r="A21" s="8" t="s">
        <v>41</v>
      </c>
      <c r="B21" s="139" t="s">
        <v>42</v>
      </c>
      <c r="C21" s="37"/>
      <c r="D21" s="29"/>
      <c r="E21" s="37"/>
      <c r="F21" s="166"/>
      <c r="G21" s="37"/>
      <c r="H21" s="29"/>
      <c r="I21" s="6"/>
      <c r="J21" s="67"/>
      <c r="K21" s="68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85"/>
    </row>
    <row r="22" spans="1:50" ht="16.5" customHeight="1" x14ac:dyDescent="0.25">
      <c r="A22" s="8" t="s">
        <v>43</v>
      </c>
      <c r="B22" s="139" t="s">
        <v>44</v>
      </c>
      <c r="C22" s="37"/>
      <c r="D22" s="29"/>
      <c r="E22" s="37"/>
      <c r="F22" s="166"/>
      <c r="G22" s="37"/>
      <c r="H22" s="29"/>
      <c r="I22" s="6"/>
      <c r="J22" s="67">
        <v>4</v>
      </c>
      <c r="K22" s="68" t="s">
        <v>188</v>
      </c>
      <c r="L22" s="71">
        <f t="shared" ref="L22:R22" si="0">L16+L18-L20</f>
        <v>5477668.4500000011</v>
      </c>
      <c r="M22" s="71">
        <f t="shared" si="0"/>
        <v>13249.379999999997</v>
      </c>
      <c r="N22" s="71">
        <f t="shared" si="0"/>
        <v>2307.5100000000093</v>
      </c>
      <c r="O22" s="71">
        <f t="shared" si="0"/>
        <v>6773.85</v>
      </c>
      <c r="P22" s="71">
        <f>P16+P18-P20</f>
        <v>-27067.14</v>
      </c>
      <c r="Q22" s="71">
        <f t="shared" si="0"/>
        <v>-15891.18</v>
      </c>
      <c r="R22" s="71">
        <f t="shared" si="0"/>
        <v>214902.64</v>
      </c>
      <c r="S22" s="71">
        <f>T22+U22+V22+W22+X22</f>
        <v>33725.9</v>
      </c>
      <c r="T22" s="71">
        <f>T16+T18-T20</f>
        <v>0</v>
      </c>
      <c r="U22" s="71">
        <f t="shared" ref="U22:X22" si="1">U16+U18-U20</f>
        <v>0</v>
      </c>
      <c r="V22" s="71">
        <f t="shared" si="1"/>
        <v>-0.02</v>
      </c>
      <c r="W22" s="71">
        <f t="shared" si="1"/>
        <v>25519.48</v>
      </c>
      <c r="X22" s="72">
        <f t="shared" si="1"/>
        <v>8206.44</v>
      </c>
      <c r="Y22" s="85"/>
    </row>
    <row r="23" spans="1:50" ht="16.5" customHeight="1" x14ac:dyDescent="0.25">
      <c r="A23" s="28" t="s">
        <v>45</v>
      </c>
      <c r="B23" s="139" t="s">
        <v>148</v>
      </c>
      <c r="C23" s="37"/>
      <c r="D23" s="29"/>
      <c r="E23" s="37"/>
      <c r="F23" s="166"/>
      <c r="G23" s="37"/>
      <c r="H23" s="29"/>
      <c r="I23" s="6"/>
      <c r="J23" s="67"/>
      <c r="K23" s="68"/>
      <c r="L23" s="96"/>
      <c r="M23" s="96"/>
      <c r="N23" s="96"/>
      <c r="O23" s="96"/>
      <c r="P23" s="96"/>
      <c r="Q23" s="96"/>
      <c r="R23" s="96"/>
      <c r="S23" s="96"/>
      <c r="T23" s="71"/>
      <c r="U23" s="71"/>
      <c r="V23" s="71"/>
      <c r="W23" s="71"/>
      <c r="X23" s="72"/>
      <c r="Y23" s="85"/>
      <c r="AH23" s="118"/>
      <c r="AI23" s="118"/>
      <c r="AJ23" s="118"/>
      <c r="AK23" s="118"/>
      <c r="AL23" s="118"/>
      <c r="AM23" s="118"/>
      <c r="AN23" s="118"/>
      <c r="AO23" s="118"/>
      <c r="AQ23" s="118"/>
      <c r="AR23" s="118"/>
      <c r="AS23" s="118"/>
      <c r="AT23" s="118"/>
      <c r="AU23" s="118"/>
      <c r="AV23" s="118"/>
      <c r="AW23" s="118"/>
      <c r="AX23" s="118"/>
    </row>
    <row r="24" spans="1:50" ht="16.5" customHeight="1" x14ac:dyDescent="0.25">
      <c r="A24" s="28" t="s">
        <v>46</v>
      </c>
      <c r="B24" s="139" t="s">
        <v>101</v>
      </c>
      <c r="C24" s="37"/>
      <c r="D24" s="29"/>
      <c r="E24" s="37"/>
      <c r="F24" s="166"/>
      <c r="G24" s="37"/>
      <c r="H24" s="29"/>
      <c r="I24" s="6"/>
      <c r="J24" s="67">
        <v>5</v>
      </c>
      <c r="K24" s="68" t="s">
        <v>50</v>
      </c>
      <c r="L24" s="71">
        <f>E129+'2024 Янв.-Июль'!E122</f>
        <v>9211956.6640000008</v>
      </c>
      <c r="M24" s="71">
        <v>0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85"/>
      <c r="AH24" s="118"/>
      <c r="AO24" s="118"/>
      <c r="AQ24" s="118"/>
      <c r="AX24" s="118"/>
    </row>
    <row r="25" spans="1:50" ht="15.75" customHeight="1" x14ac:dyDescent="0.25">
      <c r="A25" s="28" t="s">
        <v>47</v>
      </c>
      <c r="B25" s="139" t="s">
        <v>3</v>
      </c>
      <c r="C25" s="37"/>
      <c r="D25" s="29"/>
      <c r="E25" s="37"/>
      <c r="F25" s="166"/>
      <c r="G25" s="37"/>
      <c r="H25" s="29"/>
      <c r="I25" s="6"/>
      <c r="J25" s="67">
        <v>6</v>
      </c>
      <c r="K25" s="68" t="s">
        <v>52</v>
      </c>
      <c r="L25" s="71">
        <f>L18-L24</f>
        <v>255451.63599999994</v>
      </c>
      <c r="M25" s="71">
        <f>M18-M24</f>
        <v>41591.699999999997</v>
      </c>
      <c r="N25" s="96"/>
      <c r="O25" s="96"/>
      <c r="P25" s="96"/>
      <c r="Q25" s="96"/>
      <c r="R25" s="96"/>
      <c r="S25" s="71"/>
      <c r="T25" s="71"/>
      <c r="U25" s="71"/>
      <c r="V25" s="71"/>
      <c r="W25" s="71"/>
      <c r="X25" s="72"/>
      <c r="Y25" s="85"/>
    </row>
    <row r="26" spans="1:50" ht="15.75" customHeight="1" x14ac:dyDescent="0.25">
      <c r="A26" s="28" t="s">
        <v>48</v>
      </c>
      <c r="B26" s="139" t="s">
        <v>3</v>
      </c>
      <c r="C26" s="37"/>
      <c r="D26" s="29"/>
      <c r="E26" s="37"/>
      <c r="F26" s="166"/>
      <c r="G26" s="37"/>
      <c r="H26" s="29"/>
      <c r="I26" s="6"/>
      <c r="J26" s="67"/>
      <c r="K26" s="68" t="s">
        <v>53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85"/>
    </row>
    <row r="27" spans="1:50" ht="15.75" x14ac:dyDescent="0.25">
      <c r="A27" s="28" t="s">
        <v>49</v>
      </c>
      <c r="B27" s="139" t="s">
        <v>3</v>
      </c>
      <c r="C27" s="37"/>
      <c r="D27" s="29"/>
      <c r="E27" s="37"/>
      <c r="F27" s="166"/>
      <c r="G27" s="37"/>
      <c r="H27" s="29"/>
      <c r="I27" s="6"/>
      <c r="J27" s="67"/>
      <c r="K27" s="68" t="s">
        <v>55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85"/>
      <c r="AA27" s="118"/>
      <c r="AB27" s="118"/>
      <c r="AC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Q27" s="118"/>
      <c r="AR27" s="118"/>
      <c r="AS27" s="118"/>
      <c r="AT27" s="118"/>
      <c r="AU27" s="118"/>
      <c r="AV27" s="118"/>
      <c r="AW27" s="118"/>
      <c r="AX27" s="118"/>
    </row>
    <row r="28" spans="1:50" ht="15.75" x14ac:dyDescent="0.25">
      <c r="A28" s="28"/>
      <c r="B28" s="139"/>
      <c r="C28" s="37"/>
      <c r="D28" s="29"/>
      <c r="E28" s="37"/>
      <c r="F28" s="166"/>
      <c r="G28" s="37"/>
      <c r="H28" s="29"/>
      <c r="I28" s="6"/>
      <c r="J28" s="67" t="s">
        <v>3</v>
      </c>
      <c r="K28" s="68" t="s">
        <v>3</v>
      </c>
      <c r="L28" s="70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85"/>
      <c r="Z28" s="118"/>
      <c r="AA28" s="118"/>
      <c r="AB28" s="118"/>
      <c r="AC28" s="118"/>
    </row>
    <row r="29" spans="1:50" ht="15.75" x14ac:dyDescent="0.25">
      <c r="A29" s="11" t="s">
        <v>51</v>
      </c>
      <c r="B29" s="141" t="s">
        <v>38</v>
      </c>
      <c r="C29" s="9">
        <f>D29*5*20795.8</f>
        <v>450229.06999999995</v>
      </c>
      <c r="D29" s="12">
        <v>4.33</v>
      </c>
      <c r="E29" s="9">
        <f>F29*5*20795.8</f>
        <v>450229.06999999995</v>
      </c>
      <c r="F29" s="169">
        <v>4.33</v>
      </c>
      <c r="G29" s="9">
        <f>C29-E29</f>
        <v>0</v>
      </c>
      <c r="H29" s="12">
        <f>D29-F29</f>
        <v>0</v>
      </c>
      <c r="I29" s="6"/>
      <c r="J29" s="67">
        <v>7</v>
      </c>
      <c r="K29" s="68" t="s">
        <v>60</v>
      </c>
      <c r="L29" s="71">
        <f>L20-L24</f>
        <v>-718219.49400000088</v>
      </c>
      <c r="M29" s="71">
        <f>M20-M24</f>
        <v>28342.32</v>
      </c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85"/>
      <c r="AA29" s="118"/>
      <c r="AB29" s="118"/>
      <c r="AC29" s="118"/>
      <c r="AF29" s="118"/>
      <c r="AH29" s="118"/>
      <c r="AI29" s="118"/>
      <c r="AJ29" s="118"/>
      <c r="AK29" s="118"/>
      <c r="AL29" s="118"/>
      <c r="AM29" s="118"/>
      <c r="AN29" s="118"/>
      <c r="AO29" s="118"/>
      <c r="AQ29" s="118"/>
      <c r="AR29" s="118"/>
      <c r="AS29" s="118"/>
      <c r="AT29" s="118"/>
      <c r="AU29" s="118"/>
      <c r="AV29" s="118"/>
      <c r="AW29" s="118"/>
      <c r="AX29" s="118"/>
    </row>
    <row r="30" spans="1:50" ht="15.75" x14ac:dyDescent="0.25">
      <c r="A30" s="8" t="s">
        <v>39</v>
      </c>
      <c r="B30" s="142" t="s">
        <v>40</v>
      </c>
      <c r="C30" s="37"/>
      <c r="D30" s="29"/>
      <c r="E30" s="37"/>
      <c r="F30" s="166"/>
      <c r="G30" s="37"/>
      <c r="H30" s="29"/>
      <c r="I30" s="6"/>
      <c r="J30" s="67"/>
      <c r="K30" s="68"/>
      <c r="L30" s="70"/>
      <c r="M30" s="70"/>
      <c r="N30" s="71"/>
      <c r="O30" s="71"/>
      <c r="P30" s="71"/>
      <c r="Q30" s="71"/>
      <c r="R30" s="71"/>
      <c r="S30" s="71"/>
      <c r="T30" s="82"/>
      <c r="U30" s="71"/>
      <c r="V30" s="71"/>
      <c r="W30" s="82"/>
      <c r="X30" s="84"/>
      <c r="Y30" s="85"/>
      <c r="AA30" s="118"/>
      <c r="AB30" s="118"/>
      <c r="AC30" s="118"/>
    </row>
    <row r="31" spans="1:50" ht="16.5" thickBot="1" x14ac:dyDescent="0.3">
      <c r="A31" s="8" t="s">
        <v>54</v>
      </c>
      <c r="B31" s="142" t="s">
        <v>42</v>
      </c>
      <c r="C31" s="37"/>
      <c r="D31" s="29"/>
      <c r="E31" s="37"/>
      <c r="F31" s="166"/>
      <c r="G31" s="37"/>
      <c r="H31" s="29"/>
      <c r="I31" s="6"/>
      <c r="J31" s="67"/>
      <c r="K31" s="73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85"/>
      <c r="Z31" s="118"/>
      <c r="AA31" s="118"/>
      <c r="AB31" s="118"/>
      <c r="AC31" s="118"/>
    </row>
    <row r="32" spans="1:50" ht="15.75" x14ac:dyDescent="0.25">
      <c r="A32" s="8" t="s">
        <v>56</v>
      </c>
      <c r="B32" s="142" t="s">
        <v>57</v>
      </c>
      <c r="C32" s="37"/>
      <c r="D32" s="29"/>
      <c r="E32" s="37"/>
      <c r="F32" s="166"/>
      <c r="G32" s="37"/>
      <c r="H32" s="29"/>
      <c r="I32" s="6"/>
      <c r="J32" s="63" t="s">
        <v>120</v>
      </c>
      <c r="K32" s="64" t="s">
        <v>189</v>
      </c>
      <c r="L32" s="69">
        <f>L14+L29</f>
        <v>-3793509.9340000008</v>
      </c>
      <c r="M32" s="69">
        <f>M14+M29</f>
        <v>28342.32</v>
      </c>
      <c r="N32" s="96"/>
      <c r="O32" s="96"/>
      <c r="P32" s="96"/>
      <c r="Q32" s="96"/>
      <c r="R32" s="96"/>
      <c r="S32" s="96"/>
      <c r="T32" s="71"/>
      <c r="U32" s="71"/>
      <c r="V32" s="71"/>
      <c r="W32" s="71"/>
      <c r="X32" s="72"/>
      <c r="Y32" s="85"/>
    </row>
    <row r="33" spans="1:25" ht="15.75" x14ac:dyDescent="0.25">
      <c r="A33" s="8" t="s">
        <v>58</v>
      </c>
      <c r="B33" s="142" t="s">
        <v>59</v>
      </c>
      <c r="C33" s="37"/>
      <c r="D33" s="29"/>
      <c r="E33" s="37"/>
      <c r="F33" s="166"/>
      <c r="G33" s="37"/>
      <c r="H33" s="29"/>
      <c r="I33" s="6"/>
      <c r="J33" s="67"/>
      <c r="K33" s="64" t="s">
        <v>3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85"/>
    </row>
    <row r="34" spans="1:25" ht="15.75" x14ac:dyDescent="0.25">
      <c r="A34" s="8" t="s">
        <v>61</v>
      </c>
      <c r="B34" s="142" t="s">
        <v>62</v>
      </c>
      <c r="C34" s="37"/>
      <c r="D34" s="29"/>
      <c r="E34" s="37"/>
      <c r="F34" s="166"/>
      <c r="G34" s="37"/>
      <c r="H34" s="29"/>
      <c r="I34" s="6"/>
      <c r="J34" s="67"/>
      <c r="K34" s="64" t="s">
        <v>179</v>
      </c>
      <c r="L34" s="69">
        <f>45726.14+37997</f>
        <v>83723.14</v>
      </c>
      <c r="M34" s="184"/>
      <c r="N34" s="70"/>
      <c r="O34" s="70"/>
      <c r="P34" s="70"/>
      <c r="Q34" s="70"/>
      <c r="R34" s="70"/>
      <c r="S34" s="71"/>
      <c r="T34" s="71"/>
      <c r="U34" s="71"/>
      <c r="V34" s="71"/>
      <c r="W34" s="71"/>
      <c r="X34" s="72"/>
    </row>
    <row r="35" spans="1:25" ht="15.75" x14ac:dyDescent="0.25">
      <c r="A35" s="28" t="s">
        <v>45</v>
      </c>
      <c r="B35" s="142" t="s">
        <v>63</v>
      </c>
      <c r="C35" s="37"/>
      <c r="D35" s="29"/>
      <c r="E35" s="37"/>
      <c r="F35" s="166"/>
      <c r="G35" s="37"/>
      <c r="H35" s="29"/>
      <c r="I35" s="6"/>
      <c r="J35" s="67">
        <v>1</v>
      </c>
      <c r="K35" s="182" t="s">
        <v>202</v>
      </c>
      <c r="L35" s="71">
        <v>39098</v>
      </c>
      <c r="M35" s="71"/>
      <c r="N35" s="81"/>
      <c r="O35" s="81"/>
      <c r="P35" s="81"/>
      <c r="Q35" s="81"/>
      <c r="R35" s="81"/>
      <c r="S35" s="71"/>
      <c r="T35" s="71"/>
      <c r="U35" s="71"/>
      <c r="V35" s="71"/>
      <c r="W35" s="71"/>
      <c r="X35" s="72"/>
    </row>
    <row r="36" spans="1:25" ht="15.75" x14ac:dyDescent="0.25">
      <c r="A36" s="28" t="s">
        <v>46</v>
      </c>
      <c r="B36" s="142" t="s">
        <v>64</v>
      </c>
      <c r="C36" s="37"/>
      <c r="D36" s="29"/>
      <c r="E36" s="37"/>
      <c r="F36" s="166"/>
      <c r="G36" s="37"/>
      <c r="H36" s="29"/>
      <c r="I36" s="6"/>
      <c r="J36" s="67">
        <v>2</v>
      </c>
      <c r="K36" s="183" t="s">
        <v>203</v>
      </c>
      <c r="L36" s="71">
        <v>1977.5</v>
      </c>
      <c r="M36" s="71"/>
      <c r="N36" s="70"/>
      <c r="O36" s="70"/>
      <c r="P36" s="70"/>
      <c r="Q36" s="70"/>
      <c r="R36" s="70"/>
      <c r="S36" s="71"/>
      <c r="T36" s="71"/>
      <c r="U36" s="71"/>
      <c r="V36" s="71"/>
      <c r="W36" s="71"/>
      <c r="X36" s="72"/>
    </row>
    <row r="37" spans="1:25" ht="15.75" x14ac:dyDescent="0.25">
      <c r="A37" s="28" t="s">
        <v>47</v>
      </c>
      <c r="B37" s="142" t="s">
        <v>65</v>
      </c>
      <c r="C37" s="37"/>
      <c r="D37" s="29"/>
      <c r="E37" s="37"/>
      <c r="F37" s="166"/>
      <c r="G37" s="37"/>
      <c r="H37" s="29"/>
      <c r="I37" s="6"/>
      <c r="J37" s="67"/>
      <c r="K37" s="115"/>
      <c r="L37" s="71"/>
      <c r="M37" s="71"/>
      <c r="N37" s="70"/>
      <c r="O37" s="70"/>
      <c r="P37" s="70"/>
      <c r="Q37" s="70"/>
      <c r="R37" s="70"/>
      <c r="S37" s="71"/>
      <c r="T37" s="71"/>
      <c r="U37" s="71"/>
      <c r="V37" s="71"/>
      <c r="W37" s="71"/>
      <c r="X37" s="72"/>
    </row>
    <row r="38" spans="1:25" ht="15.75" x14ac:dyDescent="0.25">
      <c r="A38" s="28" t="s">
        <v>48</v>
      </c>
      <c r="B38" s="142" t="s">
        <v>66</v>
      </c>
      <c r="C38" s="37"/>
      <c r="D38" s="29"/>
      <c r="E38" s="37"/>
      <c r="F38" s="166"/>
      <c r="G38" s="37"/>
      <c r="H38" s="29"/>
      <c r="I38" s="6"/>
      <c r="J38" s="67"/>
      <c r="K38" s="116"/>
      <c r="L38" s="71"/>
      <c r="M38" s="71"/>
      <c r="N38" s="70"/>
      <c r="O38" s="70"/>
      <c r="P38" s="70"/>
      <c r="Q38" s="70"/>
      <c r="R38" s="70"/>
      <c r="S38" s="71"/>
      <c r="T38" s="71"/>
      <c r="U38" s="71"/>
      <c r="V38" s="71"/>
      <c r="W38" s="71"/>
      <c r="X38" s="72"/>
    </row>
    <row r="39" spans="1:25" ht="15.75" x14ac:dyDescent="0.25">
      <c r="A39" s="28" t="s">
        <v>49</v>
      </c>
      <c r="B39" s="142" t="s">
        <v>67</v>
      </c>
      <c r="C39" s="37"/>
      <c r="D39" s="29"/>
      <c r="E39" s="37"/>
      <c r="F39" s="166"/>
      <c r="G39" s="37"/>
      <c r="H39" s="29"/>
      <c r="I39" s="6"/>
      <c r="J39" s="67"/>
      <c r="K39" s="64"/>
      <c r="L39" s="70"/>
      <c r="M39" s="70"/>
      <c r="N39" s="70"/>
      <c r="O39" s="70"/>
      <c r="P39" s="70"/>
      <c r="Q39" s="70"/>
      <c r="R39" s="70"/>
      <c r="S39" s="71"/>
      <c r="T39" s="71"/>
      <c r="U39" s="71"/>
      <c r="V39" s="71"/>
      <c r="W39" s="71"/>
      <c r="X39" s="72"/>
    </row>
    <row r="40" spans="1:25" ht="15.75" x14ac:dyDescent="0.25">
      <c r="A40" s="28"/>
      <c r="B40" s="142" t="s">
        <v>68</v>
      </c>
      <c r="C40" s="37"/>
      <c r="D40" s="29"/>
      <c r="E40" s="37"/>
      <c r="F40" s="166"/>
      <c r="G40" s="37"/>
      <c r="H40" s="29"/>
      <c r="I40" s="6"/>
      <c r="J40" s="67"/>
      <c r="K40" s="64" t="s">
        <v>172</v>
      </c>
      <c r="L40" s="69">
        <f>L34-L35-L36-L37-L38</f>
        <v>42647.64</v>
      </c>
      <c r="M40" s="69"/>
      <c r="N40" s="70"/>
      <c r="O40" s="70"/>
      <c r="P40" s="70"/>
      <c r="Q40" s="70"/>
      <c r="R40" s="70"/>
      <c r="S40" s="71"/>
      <c r="T40" s="71"/>
      <c r="U40" s="71"/>
      <c r="V40" s="71"/>
      <c r="W40" s="71"/>
      <c r="X40" s="72"/>
    </row>
    <row r="41" spans="1:25" ht="15.75" x14ac:dyDescent="0.25">
      <c r="A41" s="28"/>
      <c r="B41" s="142" t="s">
        <v>70</v>
      </c>
      <c r="C41" s="37"/>
      <c r="D41" s="29"/>
      <c r="E41" s="37"/>
      <c r="F41" s="166"/>
      <c r="G41" s="37"/>
      <c r="H41" s="29"/>
      <c r="I41" s="6"/>
      <c r="J41" s="67"/>
      <c r="K41" s="64" t="s">
        <v>69</v>
      </c>
      <c r="L41" s="70"/>
      <c r="M41" s="70"/>
      <c r="N41" s="70"/>
      <c r="O41" s="70"/>
      <c r="P41" s="70"/>
      <c r="Q41" s="70"/>
      <c r="R41" s="70"/>
      <c r="S41" s="71"/>
      <c r="T41" s="71"/>
      <c r="U41" s="71"/>
      <c r="V41" s="71"/>
      <c r="W41" s="71"/>
      <c r="X41" s="72"/>
    </row>
    <row r="42" spans="1:25" ht="16.5" thickBot="1" x14ac:dyDescent="0.3">
      <c r="A42" s="28"/>
      <c r="B42" s="142" t="s">
        <v>71</v>
      </c>
      <c r="C42" s="37"/>
      <c r="D42" s="29"/>
      <c r="E42" s="37"/>
      <c r="F42" s="166"/>
      <c r="G42" s="37"/>
      <c r="H42" s="29"/>
      <c r="I42" s="6"/>
      <c r="J42" s="74"/>
      <c r="K42" s="75" t="s">
        <v>154</v>
      </c>
      <c r="L42" s="75"/>
      <c r="M42" s="75"/>
      <c r="N42" s="75"/>
      <c r="O42" s="75"/>
      <c r="P42" s="75"/>
      <c r="Q42" s="75"/>
      <c r="R42" s="75"/>
      <c r="S42" s="76"/>
      <c r="T42" s="76"/>
      <c r="U42" s="76"/>
      <c r="V42" s="76"/>
      <c r="W42" s="76"/>
      <c r="X42" s="77"/>
    </row>
    <row r="43" spans="1:25" ht="15.75" x14ac:dyDescent="0.25">
      <c r="A43" s="92"/>
      <c r="B43" s="140"/>
      <c r="C43" s="41"/>
      <c r="D43" s="30"/>
      <c r="E43" s="41"/>
      <c r="F43" s="136"/>
      <c r="G43" s="41"/>
      <c r="H43" s="30"/>
      <c r="I43" s="6"/>
      <c r="K43" s="3"/>
      <c r="L43" s="3"/>
      <c r="M43" s="3"/>
      <c r="N43" s="3"/>
      <c r="O43" s="3"/>
      <c r="P43" s="3"/>
      <c r="Q43" s="3"/>
      <c r="R43" s="3"/>
      <c r="S43" s="78"/>
      <c r="T43" s="78"/>
      <c r="U43" s="78"/>
      <c r="V43" s="78"/>
      <c r="W43" s="78"/>
      <c r="X43" s="3"/>
    </row>
    <row r="44" spans="1:25" ht="15.75" x14ac:dyDescent="0.25">
      <c r="A44" s="11" t="s">
        <v>72</v>
      </c>
      <c r="B44" s="45" t="s">
        <v>73</v>
      </c>
      <c r="C44" s="9">
        <f>D44*5*20795.8</f>
        <v>152849.12999999998</v>
      </c>
      <c r="D44" s="12">
        <v>1.47</v>
      </c>
      <c r="E44" s="9">
        <f>F44*5*20795.8</f>
        <v>152849.12999999998</v>
      </c>
      <c r="F44" s="168">
        <v>1.47</v>
      </c>
      <c r="G44" s="9">
        <f>C44-E44</f>
        <v>0</v>
      </c>
      <c r="H44" s="12">
        <f>D44-F44</f>
        <v>0</v>
      </c>
      <c r="I44" s="6"/>
      <c r="K44" s="3" t="s">
        <v>3</v>
      </c>
      <c r="L44" s="3"/>
      <c r="M44" s="3"/>
      <c r="N44" s="3"/>
      <c r="O44" s="3"/>
      <c r="P44" s="3"/>
      <c r="Q44" s="3"/>
      <c r="R44" s="3"/>
      <c r="S44" s="78"/>
      <c r="T44" s="78"/>
      <c r="U44" s="78"/>
      <c r="V44" s="78"/>
      <c r="W44" s="3"/>
      <c r="X44" s="3"/>
    </row>
    <row r="45" spans="1:25" ht="15.75" x14ac:dyDescent="0.25">
      <c r="A45" s="8" t="s">
        <v>74</v>
      </c>
      <c r="B45" s="139" t="s">
        <v>75</v>
      </c>
      <c r="C45" s="13"/>
      <c r="D45" s="14" t="s">
        <v>3</v>
      </c>
      <c r="E45" s="13"/>
      <c r="F45" s="170" t="s">
        <v>3</v>
      </c>
      <c r="G45" s="13"/>
      <c r="H45" s="14" t="s">
        <v>3</v>
      </c>
      <c r="I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5" ht="15.75" x14ac:dyDescent="0.25">
      <c r="A46" s="8" t="s">
        <v>39</v>
      </c>
      <c r="B46" s="139" t="s">
        <v>76</v>
      </c>
      <c r="C46" s="13"/>
      <c r="D46" s="14"/>
      <c r="E46" s="13"/>
      <c r="F46" s="170"/>
      <c r="G46" s="13"/>
      <c r="H46" s="14"/>
      <c r="I46" s="6"/>
      <c r="K46" s="3" t="s">
        <v>208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5" ht="15.75" x14ac:dyDescent="0.25">
      <c r="A47" s="8"/>
      <c r="B47" s="139"/>
      <c r="C47" s="13"/>
      <c r="D47" s="14"/>
      <c r="E47" s="13"/>
      <c r="F47" s="170"/>
      <c r="G47" s="13"/>
      <c r="H47" s="14"/>
      <c r="I47" s="6"/>
      <c r="K47" s="100"/>
      <c r="L47" s="100"/>
      <c r="M47" s="100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5" ht="15.75" x14ac:dyDescent="0.25">
      <c r="A48" s="11" t="s">
        <v>157</v>
      </c>
      <c r="B48" s="45"/>
      <c r="C48" s="9">
        <f>D48*5*20795.8</f>
        <v>24954.959999999999</v>
      </c>
      <c r="D48" s="12">
        <v>0.24</v>
      </c>
      <c r="E48" s="9">
        <f>F48*5*20795.8</f>
        <v>20795.8</v>
      </c>
      <c r="F48" s="169">
        <v>0.2</v>
      </c>
      <c r="G48" s="9">
        <f>C48-E48</f>
        <v>4159.16</v>
      </c>
      <c r="H48" s="12">
        <f>D48-F48</f>
        <v>3.999999999999998E-2</v>
      </c>
      <c r="I48" s="177"/>
      <c r="K48" s="100"/>
      <c r="L48" s="151"/>
      <c r="M48" s="151"/>
      <c r="N48" s="101"/>
      <c r="O48" s="101"/>
      <c r="P48" s="101"/>
      <c r="Q48" s="101"/>
      <c r="R48" s="101"/>
      <c r="S48" s="151"/>
      <c r="T48" s="101"/>
      <c r="U48" s="101"/>
      <c r="V48" s="101"/>
      <c r="W48" s="151"/>
      <c r="X48" s="151"/>
    </row>
    <row r="49" spans="1:24" ht="15.75" x14ac:dyDescent="0.25">
      <c r="A49" s="28" t="s">
        <v>158</v>
      </c>
      <c r="B49" s="139" t="s">
        <v>77</v>
      </c>
      <c r="C49" s="9">
        <f>D49*5*20795.8</f>
        <v>20795.8</v>
      </c>
      <c r="D49" s="10">
        <v>0.2</v>
      </c>
      <c r="E49" s="9">
        <f>F49*5*20795.8</f>
        <v>20795.8</v>
      </c>
      <c r="F49" s="170">
        <v>0.2</v>
      </c>
      <c r="G49" s="9">
        <f>C49-E49</f>
        <v>0</v>
      </c>
      <c r="H49" s="12">
        <f>D49-F49</f>
        <v>0</v>
      </c>
      <c r="I49" s="6"/>
      <c r="K49" s="102"/>
      <c r="L49" s="151"/>
      <c r="M49" s="151"/>
      <c r="N49" s="151"/>
      <c r="O49" s="151"/>
      <c r="P49" s="151"/>
      <c r="Q49" s="151"/>
      <c r="R49" s="151"/>
      <c r="S49" s="101"/>
      <c r="T49" s="151"/>
      <c r="U49" s="151"/>
      <c r="V49" s="151"/>
      <c r="W49" s="151"/>
      <c r="X49" s="151"/>
    </row>
    <row r="50" spans="1:24" x14ac:dyDescent="0.25">
      <c r="A50" s="92" t="s">
        <v>159</v>
      </c>
      <c r="B50" s="180" t="s">
        <v>160</v>
      </c>
      <c r="C50" s="9">
        <f>D50*5*20795.8</f>
        <v>4159.16</v>
      </c>
      <c r="D50" s="17">
        <v>0.04</v>
      </c>
      <c r="E50" s="16"/>
      <c r="F50" s="47"/>
      <c r="G50" s="16"/>
      <c r="H50" s="17"/>
      <c r="I50" s="91"/>
      <c r="K50" s="149"/>
      <c r="L50" s="151"/>
      <c r="M50" s="151"/>
      <c r="N50" s="151"/>
      <c r="O50" s="151"/>
      <c r="P50" s="151"/>
      <c r="Q50" s="151"/>
      <c r="R50" s="151"/>
      <c r="S50" s="150"/>
      <c r="T50" s="151"/>
      <c r="U50" s="151"/>
      <c r="V50" s="151"/>
      <c r="W50" s="151"/>
      <c r="X50" s="151"/>
    </row>
    <row r="51" spans="1:24" ht="15.75" x14ac:dyDescent="0.25">
      <c r="A51" s="8" t="s">
        <v>78</v>
      </c>
      <c r="B51" s="139" t="s">
        <v>79</v>
      </c>
      <c r="C51" s="9">
        <f>D51*5*20795.8</f>
        <v>788160.82</v>
      </c>
      <c r="D51" s="10">
        <v>7.58</v>
      </c>
      <c r="E51" s="9">
        <f>F51*5*20795.8</f>
        <v>788160.82</v>
      </c>
      <c r="F51" s="168">
        <v>7.58</v>
      </c>
      <c r="G51" s="9">
        <f>C51-E51</f>
        <v>0</v>
      </c>
      <c r="H51" s="12">
        <f>D51-F51</f>
        <v>0</v>
      </c>
      <c r="I51" s="6"/>
      <c r="K51" s="100"/>
      <c r="L51" s="151"/>
      <c r="M51" s="151"/>
      <c r="N51" s="151"/>
      <c r="O51" s="151"/>
      <c r="P51" s="151"/>
      <c r="Q51" s="151"/>
      <c r="R51" s="151"/>
      <c r="S51" s="150"/>
      <c r="T51" s="151"/>
      <c r="U51" s="151"/>
      <c r="V51" s="151"/>
      <c r="W51" s="151"/>
      <c r="X51" s="151"/>
    </row>
    <row r="52" spans="1:24" ht="15.75" x14ac:dyDescent="0.25">
      <c r="A52" s="8" t="s">
        <v>80</v>
      </c>
      <c r="B52" s="139" t="s">
        <v>81</v>
      </c>
      <c r="C52" s="18"/>
      <c r="D52" s="10"/>
      <c r="E52" s="18"/>
      <c r="F52" s="168"/>
      <c r="G52" s="18"/>
      <c r="H52" s="10"/>
      <c r="I52" s="6"/>
      <c r="K52" s="102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</row>
    <row r="53" spans="1:24" ht="16.5" customHeight="1" x14ac:dyDescent="0.25">
      <c r="A53" s="8" t="s">
        <v>82</v>
      </c>
      <c r="B53" s="139" t="s">
        <v>104</v>
      </c>
      <c r="C53" s="147"/>
      <c r="D53" s="148"/>
      <c r="E53" s="147"/>
      <c r="F53" s="171"/>
      <c r="G53" s="147"/>
      <c r="H53" s="148"/>
      <c r="I53" s="6"/>
      <c r="K53" s="149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</row>
    <row r="54" spans="1:24" x14ac:dyDescent="0.25">
      <c r="A54" s="28" t="s">
        <v>45</v>
      </c>
      <c r="B54" s="139" t="s">
        <v>103</v>
      </c>
      <c r="C54" s="147"/>
      <c r="D54" s="148"/>
      <c r="E54" s="147"/>
      <c r="F54" s="171"/>
      <c r="G54" s="147"/>
      <c r="H54" s="148"/>
      <c r="I54" s="6"/>
      <c r="K54" s="150"/>
      <c r="L54" s="151"/>
      <c r="M54" s="151"/>
      <c r="N54" s="151"/>
      <c r="O54" s="151"/>
      <c r="P54" s="151"/>
      <c r="Q54" s="151"/>
      <c r="R54" s="151"/>
      <c r="S54" s="150"/>
      <c r="T54" s="151"/>
      <c r="U54" s="151"/>
      <c r="V54" s="151"/>
      <c r="W54" s="151"/>
      <c r="X54" s="151"/>
    </row>
    <row r="55" spans="1:24" x14ac:dyDescent="0.25">
      <c r="A55" s="28" t="s">
        <v>46</v>
      </c>
      <c r="B55" s="139" t="s">
        <v>83</v>
      </c>
      <c r="C55" s="147"/>
      <c r="D55" s="148"/>
      <c r="E55" s="147"/>
      <c r="F55" s="171"/>
      <c r="G55" s="147"/>
      <c r="H55" s="148"/>
      <c r="I55" s="6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</row>
    <row r="56" spans="1:24" ht="15.75" x14ac:dyDescent="0.25">
      <c r="A56" s="28" t="s">
        <v>47</v>
      </c>
      <c r="B56" s="139" t="s">
        <v>84</v>
      </c>
      <c r="C56" s="147"/>
      <c r="D56" s="148"/>
      <c r="E56" s="147"/>
      <c r="F56" s="171"/>
      <c r="G56" s="147"/>
      <c r="H56" s="148"/>
      <c r="I56" s="6"/>
      <c r="J56" s="150"/>
      <c r="K56" s="100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</row>
    <row r="57" spans="1:24" ht="15.75" x14ac:dyDescent="0.25">
      <c r="A57" s="28" t="s">
        <v>48</v>
      </c>
      <c r="B57" s="139" t="s">
        <v>85</v>
      </c>
      <c r="C57" s="147"/>
      <c r="D57" s="148"/>
      <c r="E57" s="147"/>
      <c r="F57" s="171"/>
      <c r="G57" s="147"/>
      <c r="H57" s="148"/>
      <c r="I57" s="91"/>
      <c r="J57" s="150"/>
      <c r="K57" s="100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</row>
    <row r="58" spans="1:24" ht="15.75" x14ac:dyDescent="0.25">
      <c r="A58" s="28" t="s">
        <v>49</v>
      </c>
      <c r="B58" s="139" t="s">
        <v>86</v>
      </c>
      <c r="C58" s="147"/>
      <c r="D58" s="148"/>
      <c r="E58" s="147"/>
      <c r="F58" s="171"/>
      <c r="G58" s="147"/>
      <c r="H58" s="148"/>
      <c r="I58" s="91"/>
      <c r="J58" s="150"/>
      <c r="K58" s="100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</row>
    <row r="59" spans="1:24" ht="15.75" x14ac:dyDescent="0.25">
      <c r="A59" s="28"/>
      <c r="B59" s="139" t="s">
        <v>87</v>
      </c>
      <c r="C59" s="147"/>
      <c r="D59" s="148"/>
      <c r="E59" s="147"/>
      <c r="F59" s="171"/>
      <c r="G59" s="147"/>
      <c r="H59" s="148"/>
      <c r="I59" s="91"/>
      <c r="J59" s="150"/>
      <c r="K59" s="100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</row>
    <row r="60" spans="1:24" x14ac:dyDescent="0.25">
      <c r="A60" s="28"/>
      <c r="B60" s="139" t="s">
        <v>88</v>
      </c>
      <c r="C60" s="147"/>
      <c r="D60" s="148"/>
      <c r="E60" s="147"/>
      <c r="F60" s="171"/>
      <c r="G60" s="147"/>
      <c r="H60" s="148"/>
      <c r="I60" s="91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</row>
    <row r="61" spans="1:24" x14ac:dyDescent="0.25">
      <c r="A61" s="28"/>
      <c r="B61" s="139" t="s">
        <v>89</v>
      </c>
      <c r="C61" s="37"/>
      <c r="D61" s="29"/>
      <c r="E61" s="37"/>
      <c r="F61" s="166"/>
      <c r="G61" s="37"/>
      <c r="H61" s="29"/>
      <c r="I61" s="91"/>
      <c r="K61" s="150"/>
      <c r="L61" s="150"/>
      <c r="M61" s="150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</row>
    <row r="62" spans="1:24" x14ac:dyDescent="0.25">
      <c r="A62" s="11" t="s">
        <v>90</v>
      </c>
      <c r="B62" s="45" t="s">
        <v>91</v>
      </c>
      <c r="C62" s="9">
        <f>D62*5*20795.8</f>
        <v>623874</v>
      </c>
      <c r="D62" s="12">
        <v>6</v>
      </c>
      <c r="E62" s="9">
        <f>F62*5*20795.8</f>
        <v>623874</v>
      </c>
      <c r="F62" s="169">
        <v>6</v>
      </c>
      <c r="G62" s="9">
        <f>C62-E62</f>
        <v>0</v>
      </c>
      <c r="H62" s="12">
        <f>D62-F62</f>
        <v>0</v>
      </c>
      <c r="I62" s="6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</row>
    <row r="63" spans="1:24" x14ac:dyDescent="0.25">
      <c r="A63" s="8" t="s">
        <v>92</v>
      </c>
      <c r="B63" s="139" t="s">
        <v>93</v>
      </c>
      <c r="C63" s="13"/>
      <c r="D63" s="14"/>
      <c r="E63" s="13"/>
      <c r="F63" s="170"/>
      <c r="G63" s="13"/>
      <c r="H63" s="14"/>
      <c r="I63" s="91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</row>
    <row r="64" spans="1:24" x14ac:dyDescent="0.25">
      <c r="A64" s="28" t="s">
        <v>3</v>
      </c>
      <c r="B64" s="139" t="s">
        <v>94</v>
      </c>
      <c r="C64" s="13"/>
      <c r="D64" s="14"/>
      <c r="E64" s="13"/>
      <c r="F64" s="170"/>
      <c r="G64" s="13"/>
      <c r="H64" s="14"/>
      <c r="I64" s="91"/>
    </row>
    <row r="65" spans="1:27" x14ac:dyDescent="0.25">
      <c r="A65" s="28"/>
      <c r="B65" s="139"/>
      <c r="C65" s="37"/>
      <c r="D65" s="29"/>
      <c r="E65" s="37"/>
      <c r="F65" s="166"/>
      <c r="G65" s="37"/>
      <c r="H65" s="29"/>
      <c r="I65" s="91"/>
    </row>
    <row r="66" spans="1:27" x14ac:dyDescent="0.25">
      <c r="A66" s="19" t="s">
        <v>95</v>
      </c>
      <c r="B66" s="45" t="s">
        <v>128</v>
      </c>
      <c r="C66" s="152"/>
      <c r="D66" s="153"/>
      <c r="E66" s="152"/>
      <c r="F66" s="153"/>
      <c r="G66" s="152"/>
      <c r="H66" s="27"/>
      <c r="I66" s="91"/>
    </row>
    <row r="67" spans="1:27" x14ac:dyDescent="0.25">
      <c r="A67" s="28" t="s">
        <v>92</v>
      </c>
      <c r="B67" s="139" t="s">
        <v>129</v>
      </c>
      <c r="C67" s="37"/>
      <c r="D67" s="6"/>
      <c r="E67" s="37"/>
      <c r="F67" s="166"/>
      <c r="G67" s="37"/>
      <c r="H67" s="29"/>
      <c r="I67" s="6"/>
    </row>
    <row r="68" spans="1:27" x14ac:dyDescent="0.25">
      <c r="A68" s="83" t="s">
        <v>130</v>
      </c>
      <c r="B68" s="139" t="s">
        <v>131</v>
      </c>
      <c r="C68" s="37"/>
      <c r="D68" s="6"/>
      <c r="E68" s="37"/>
      <c r="F68" s="166"/>
      <c r="G68" s="37"/>
      <c r="H68" s="29"/>
      <c r="I68" s="6"/>
    </row>
    <row r="69" spans="1:27" x14ac:dyDescent="0.25">
      <c r="A69" s="28"/>
      <c r="B69" s="139" t="s">
        <v>132</v>
      </c>
      <c r="C69" s="37"/>
      <c r="D69" s="6"/>
      <c r="E69" s="37"/>
      <c r="F69" s="166"/>
      <c r="G69" s="37"/>
      <c r="H69" s="29"/>
      <c r="I69" s="6"/>
    </row>
    <row r="70" spans="1:27" x14ac:dyDescent="0.25">
      <c r="A70" s="28"/>
      <c r="B70" s="139" t="s">
        <v>133</v>
      </c>
      <c r="C70" s="37"/>
      <c r="D70" s="6"/>
      <c r="E70" s="37"/>
      <c r="F70" s="166"/>
      <c r="G70" s="37"/>
      <c r="H70" s="29"/>
      <c r="I70" s="6"/>
    </row>
    <row r="71" spans="1:27" x14ac:dyDescent="0.25">
      <c r="A71" s="28"/>
      <c r="B71" s="139" t="s">
        <v>134</v>
      </c>
      <c r="C71" s="37"/>
      <c r="D71" s="6"/>
      <c r="E71" s="37"/>
      <c r="F71" s="166"/>
      <c r="G71" s="37"/>
      <c r="H71" s="29"/>
      <c r="I71" s="6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</row>
    <row r="72" spans="1:27" ht="15.75" x14ac:dyDescent="0.25">
      <c r="A72" s="28"/>
      <c r="B72" s="139" t="s">
        <v>135</v>
      </c>
      <c r="C72" s="37"/>
      <c r="D72" s="6"/>
      <c r="E72" s="37"/>
      <c r="F72" s="166"/>
      <c r="G72" s="37"/>
      <c r="H72" s="29"/>
      <c r="I72" s="91"/>
      <c r="J72" s="150"/>
      <c r="K72" s="100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1:27" ht="15.75" x14ac:dyDescent="0.25">
      <c r="A73" s="28"/>
      <c r="B73" s="139" t="s">
        <v>136</v>
      </c>
      <c r="C73" s="37"/>
      <c r="D73" s="6"/>
      <c r="E73" s="37"/>
      <c r="F73" s="166"/>
      <c r="G73" s="37"/>
      <c r="H73" s="29"/>
      <c r="I73" s="6"/>
      <c r="J73" s="150"/>
      <c r="K73" s="100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1:27" ht="15.75" x14ac:dyDescent="0.25">
      <c r="A74" s="28"/>
      <c r="B74" s="139" t="s">
        <v>137</v>
      </c>
      <c r="C74" s="37"/>
      <c r="D74" s="6"/>
      <c r="E74" s="37"/>
      <c r="F74" s="166"/>
      <c r="G74" s="37"/>
      <c r="H74" s="29"/>
      <c r="I74" s="6"/>
      <c r="J74" s="150"/>
      <c r="K74" s="100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1:27" ht="15.75" x14ac:dyDescent="0.25">
      <c r="A75" s="28"/>
      <c r="B75" s="139" t="s">
        <v>138</v>
      </c>
      <c r="C75" s="37"/>
      <c r="D75" s="6"/>
      <c r="E75" s="37"/>
      <c r="F75" s="166"/>
      <c r="G75" s="37"/>
      <c r="H75" s="29"/>
      <c r="I75" s="6"/>
      <c r="J75" s="150"/>
      <c r="K75" s="100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18"/>
    </row>
    <row r="76" spans="1:27" x14ac:dyDescent="0.25">
      <c r="A76" s="28"/>
      <c r="B76" s="139" t="s">
        <v>139</v>
      </c>
      <c r="C76" s="37"/>
      <c r="D76" s="6"/>
      <c r="E76" s="37"/>
      <c r="F76" s="166"/>
      <c r="G76" s="37"/>
      <c r="H76" s="29"/>
      <c r="I76" s="6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</row>
    <row r="77" spans="1:27" x14ac:dyDescent="0.25">
      <c r="A77" s="28"/>
      <c r="B77" s="139" t="s">
        <v>140</v>
      </c>
      <c r="C77" s="37"/>
      <c r="D77" s="6"/>
      <c r="E77" s="37"/>
      <c r="F77" s="166"/>
      <c r="G77" s="37"/>
      <c r="H77" s="29"/>
      <c r="I77" s="6"/>
      <c r="K77" s="150"/>
      <c r="L77" s="150"/>
      <c r="M77" s="150"/>
      <c r="N77" s="150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5"/>
      <c r="Z77" s="154"/>
      <c r="AA77" s="154"/>
    </row>
    <row r="78" spans="1:27" x14ac:dyDescent="0.25">
      <c r="A78" s="28"/>
      <c r="B78" s="139" t="s">
        <v>149</v>
      </c>
      <c r="C78" s="37"/>
      <c r="D78" s="6"/>
      <c r="E78" s="37"/>
      <c r="F78" s="166"/>
      <c r="G78" s="37"/>
      <c r="H78" s="29"/>
      <c r="I78" s="6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4"/>
      <c r="Z78" s="154"/>
      <c r="AA78" s="154"/>
    </row>
    <row r="79" spans="1:27" x14ac:dyDescent="0.25">
      <c r="A79" s="92"/>
      <c r="B79" s="156"/>
      <c r="C79" s="41"/>
      <c r="D79" s="136"/>
      <c r="E79" s="41"/>
      <c r="F79" s="136"/>
      <c r="G79" s="41"/>
      <c r="H79" s="30"/>
      <c r="I79" s="6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4"/>
      <c r="Z79" s="154"/>
      <c r="AA79" s="154"/>
    </row>
    <row r="80" spans="1:27" x14ac:dyDescent="0.25">
      <c r="A80" s="19" t="s">
        <v>96</v>
      </c>
      <c r="B80" s="45" t="s">
        <v>97</v>
      </c>
      <c r="C80" s="152"/>
      <c r="D80" s="153"/>
      <c r="E80" s="152"/>
      <c r="F80" s="153"/>
      <c r="G80" s="152"/>
      <c r="H80" s="27"/>
      <c r="I80" s="6"/>
      <c r="Y80" s="154"/>
      <c r="Z80" s="154"/>
      <c r="AA80" s="154"/>
    </row>
    <row r="81" spans="1:27" x14ac:dyDescent="0.25">
      <c r="A81" s="28" t="s">
        <v>92</v>
      </c>
      <c r="B81" s="139" t="s">
        <v>141</v>
      </c>
      <c r="C81" s="37"/>
      <c r="D81" s="6"/>
      <c r="E81" s="37"/>
      <c r="F81" s="166"/>
      <c r="G81" s="37"/>
      <c r="H81" s="29"/>
      <c r="I81" s="6"/>
      <c r="Y81" s="154"/>
      <c r="Z81" s="154"/>
      <c r="AA81" s="154"/>
    </row>
    <row r="82" spans="1:27" x14ac:dyDescent="0.25">
      <c r="A82" s="28"/>
      <c r="B82" s="139"/>
      <c r="C82" s="37"/>
      <c r="D82" s="6"/>
      <c r="E82" s="37"/>
      <c r="F82" s="166"/>
      <c r="G82" s="37"/>
      <c r="H82" s="29"/>
      <c r="I82" s="6"/>
      <c r="Y82" s="154"/>
      <c r="Z82" s="154"/>
      <c r="AA82" s="154"/>
    </row>
    <row r="83" spans="1:27" x14ac:dyDescent="0.25">
      <c r="A83" s="28" t="s">
        <v>142</v>
      </c>
      <c r="B83" s="139" t="s">
        <v>143</v>
      </c>
      <c r="C83" s="37"/>
      <c r="D83" s="6"/>
      <c r="E83" s="37"/>
      <c r="F83" s="166"/>
      <c r="G83" s="37"/>
      <c r="H83" s="29"/>
      <c r="I83" s="6"/>
      <c r="Y83" s="154"/>
      <c r="Z83" s="154"/>
      <c r="AA83" s="154"/>
    </row>
    <row r="84" spans="1:27" x14ac:dyDescent="0.25">
      <c r="A84" s="28"/>
      <c r="B84" s="139" t="s">
        <v>144</v>
      </c>
      <c r="C84" s="37"/>
      <c r="D84" s="6"/>
      <c r="E84" s="37"/>
      <c r="F84" s="166"/>
      <c r="G84" s="37"/>
      <c r="H84" s="29"/>
      <c r="I84" s="6"/>
      <c r="Y84" s="154"/>
      <c r="Z84" s="154"/>
      <c r="AA84" s="154"/>
    </row>
    <row r="85" spans="1:27" x14ac:dyDescent="0.25">
      <c r="A85" s="28"/>
      <c r="B85" s="139" t="s">
        <v>145</v>
      </c>
      <c r="C85" s="37"/>
      <c r="D85" s="6"/>
      <c r="E85" s="37"/>
      <c r="F85" s="166"/>
      <c r="G85" s="37"/>
      <c r="H85" s="29"/>
      <c r="I85" s="6"/>
      <c r="Y85" s="154"/>
      <c r="Z85" s="154"/>
      <c r="AA85" s="154"/>
    </row>
    <row r="86" spans="1:27" x14ac:dyDescent="0.25">
      <c r="A86" s="28"/>
      <c r="B86" s="139" t="s">
        <v>146</v>
      </c>
      <c r="C86" s="37"/>
      <c r="D86" s="6"/>
      <c r="E86" s="37"/>
      <c r="F86" s="166"/>
      <c r="G86" s="37"/>
      <c r="H86" s="29"/>
      <c r="I86" s="6"/>
      <c r="Y86" s="154"/>
      <c r="Z86" s="154"/>
      <c r="AA86" s="154"/>
    </row>
    <row r="87" spans="1:27" x14ac:dyDescent="0.25">
      <c r="A87" s="28"/>
      <c r="B87" s="139" t="s">
        <v>147</v>
      </c>
      <c r="C87" s="37"/>
      <c r="D87" s="6"/>
      <c r="E87" s="37"/>
      <c r="F87" s="166"/>
      <c r="G87" s="37"/>
      <c r="H87" s="29"/>
      <c r="I87" s="6"/>
      <c r="Y87" s="154"/>
      <c r="Z87" s="154"/>
      <c r="AA87" s="154"/>
    </row>
    <row r="88" spans="1:27" x14ac:dyDescent="0.25">
      <c r="A88" s="28"/>
      <c r="B88" s="139"/>
      <c r="C88" s="37"/>
      <c r="D88" s="6"/>
      <c r="E88" s="37"/>
      <c r="F88" s="166"/>
      <c r="G88" s="37"/>
      <c r="H88" s="29"/>
      <c r="I88" s="6"/>
      <c r="Y88" s="154"/>
      <c r="Z88" s="154"/>
      <c r="AA88" s="154"/>
    </row>
    <row r="89" spans="1:27" x14ac:dyDescent="0.25">
      <c r="A89" s="28"/>
      <c r="B89" s="139" t="s">
        <v>150</v>
      </c>
      <c r="C89" s="37"/>
      <c r="D89" s="6"/>
      <c r="E89" s="37"/>
      <c r="F89" s="166"/>
      <c r="G89" s="37"/>
      <c r="H89" s="29"/>
      <c r="I89" s="6"/>
      <c r="Y89" s="154"/>
      <c r="Z89" s="154"/>
      <c r="AA89" s="154"/>
    </row>
    <row r="90" spans="1:27" x14ac:dyDescent="0.25">
      <c r="A90" s="92"/>
      <c r="B90" s="156"/>
      <c r="C90" s="41"/>
      <c r="D90" s="136"/>
      <c r="E90" s="41"/>
      <c r="F90" s="136"/>
      <c r="G90" s="41"/>
      <c r="H90" s="30"/>
      <c r="I90" s="6"/>
      <c r="Y90" s="154"/>
      <c r="Z90" s="154"/>
      <c r="AA90" s="154"/>
    </row>
    <row r="91" spans="1:27" x14ac:dyDescent="0.25">
      <c r="A91" s="11" t="s">
        <v>106</v>
      </c>
      <c r="B91" s="45" t="s">
        <v>108</v>
      </c>
      <c r="C91" s="9">
        <f>D91*5*20795.8</f>
        <v>7278.5300000000007</v>
      </c>
      <c r="D91" s="20">
        <v>7.0000000000000007E-2</v>
      </c>
      <c r="E91" s="9">
        <v>9493.74</v>
      </c>
      <c r="F91" s="20">
        <v>0.09</v>
      </c>
      <c r="G91" s="9">
        <f>C91-E91</f>
        <v>-2215.2099999999991</v>
      </c>
      <c r="H91" s="12">
        <f>D91-F91</f>
        <v>-1.999999999999999E-2</v>
      </c>
      <c r="I91" s="178"/>
      <c r="K91" s="143"/>
      <c r="Y91" s="154"/>
      <c r="Z91" s="154"/>
      <c r="AA91" s="154"/>
    </row>
    <row r="92" spans="1:27" x14ac:dyDescent="0.25">
      <c r="A92" s="8" t="s">
        <v>107</v>
      </c>
      <c r="B92" s="139" t="s">
        <v>109</v>
      </c>
      <c r="C92" s="37"/>
      <c r="D92" s="29"/>
      <c r="E92" s="37"/>
      <c r="F92" s="24"/>
      <c r="G92" s="37"/>
      <c r="H92" s="29"/>
      <c r="I92" s="6"/>
      <c r="Y92" s="154"/>
      <c r="Z92" s="154"/>
      <c r="AA92" s="154"/>
    </row>
    <row r="93" spans="1:27" ht="15.75" x14ac:dyDescent="0.25">
      <c r="A93" s="11" t="s">
        <v>198</v>
      </c>
      <c r="B93" s="45" t="s">
        <v>77</v>
      </c>
      <c r="C93" s="9">
        <f>D93*5*20795.8</f>
        <v>5198.95</v>
      </c>
      <c r="D93" s="20">
        <v>0.05</v>
      </c>
      <c r="E93" s="9">
        <v>32.4</v>
      </c>
      <c r="F93" s="168">
        <v>0</v>
      </c>
      <c r="G93" s="9">
        <f>C93-E93</f>
        <v>5166.55</v>
      </c>
      <c r="H93" s="12">
        <f>D93-F93</f>
        <v>0.05</v>
      </c>
      <c r="I93" s="95"/>
      <c r="Y93" s="154"/>
      <c r="Z93" s="154"/>
      <c r="AA93" s="154"/>
    </row>
    <row r="94" spans="1:27" x14ac:dyDescent="0.25">
      <c r="A94" s="15" t="s">
        <v>190</v>
      </c>
      <c r="B94" s="156"/>
      <c r="C94" s="41"/>
      <c r="D94" s="30"/>
      <c r="E94" s="41"/>
      <c r="F94" s="47"/>
      <c r="G94" s="41"/>
      <c r="H94" s="42"/>
      <c r="I94" s="6"/>
      <c r="Y94" s="154"/>
      <c r="Z94" s="154"/>
      <c r="AA94" s="154"/>
    </row>
    <row r="95" spans="1:27" x14ac:dyDescent="0.25">
      <c r="A95" s="11" t="s">
        <v>191</v>
      </c>
      <c r="B95" s="45" t="s">
        <v>99</v>
      </c>
      <c r="C95" s="9">
        <f>D95*5*20795.8</f>
        <v>121655.43</v>
      </c>
      <c r="D95" s="20">
        <v>1.17</v>
      </c>
      <c r="E95" s="9">
        <f>F95*5*20795.8</f>
        <v>121655.43</v>
      </c>
      <c r="F95" s="169">
        <v>1.17</v>
      </c>
      <c r="G95" s="9">
        <f>C95-E95</f>
        <v>0</v>
      </c>
      <c r="H95" s="12">
        <f>D95-F95</f>
        <v>0</v>
      </c>
      <c r="I95" s="157"/>
      <c r="Y95" s="154"/>
      <c r="Z95" s="154"/>
      <c r="AA95" s="154"/>
    </row>
    <row r="96" spans="1:27" x14ac:dyDescent="0.25">
      <c r="A96" s="8" t="s">
        <v>105</v>
      </c>
      <c r="B96" s="44"/>
      <c r="C96" s="37"/>
      <c r="D96" s="29"/>
      <c r="E96" s="37"/>
      <c r="F96" s="166"/>
      <c r="G96" s="37"/>
      <c r="H96" s="29"/>
      <c r="I96" s="6"/>
      <c r="Y96" s="154"/>
      <c r="Z96" s="154"/>
      <c r="AA96" s="154"/>
    </row>
    <row r="97" spans="1:27" x14ac:dyDescent="0.25">
      <c r="A97" s="11" t="s">
        <v>192</v>
      </c>
      <c r="B97" s="45" t="s">
        <v>77</v>
      </c>
      <c r="C97" s="9">
        <f>D97*5*20795.8</f>
        <v>87342.36</v>
      </c>
      <c r="D97" s="25">
        <v>0.84</v>
      </c>
      <c r="E97" s="9">
        <f>F97*5*20795.8</f>
        <v>87342.36</v>
      </c>
      <c r="F97" s="169">
        <v>0.84</v>
      </c>
      <c r="G97" s="9">
        <f>C97-E97</f>
        <v>0</v>
      </c>
      <c r="H97" s="12">
        <f>D97-F97</f>
        <v>0</v>
      </c>
      <c r="I97" s="6"/>
      <c r="Y97" s="154"/>
      <c r="Z97" s="154"/>
      <c r="AA97" s="154"/>
    </row>
    <row r="98" spans="1:27" x14ac:dyDescent="0.25">
      <c r="A98" s="15"/>
      <c r="B98" s="156"/>
      <c r="C98" s="13"/>
      <c r="D98" s="46"/>
      <c r="E98" s="16"/>
      <c r="F98" s="170"/>
      <c r="G98" s="13"/>
      <c r="H98" s="14"/>
      <c r="I98" s="91"/>
      <c r="Y98" s="154"/>
      <c r="Z98" s="154"/>
      <c r="AA98" s="154"/>
    </row>
    <row r="99" spans="1:27" x14ac:dyDescent="0.25">
      <c r="A99" s="11" t="s">
        <v>193</v>
      </c>
      <c r="B99" s="45" t="s">
        <v>77</v>
      </c>
      <c r="C99" s="9">
        <f>D99*5*20795.8</f>
        <v>73825.09</v>
      </c>
      <c r="D99" s="25">
        <v>0.71</v>
      </c>
      <c r="E99" s="9">
        <f>F99*5*20795.8</f>
        <v>73825.09</v>
      </c>
      <c r="F99" s="169">
        <v>0.71</v>
      </c>
      <c r="G99" s="9">
        <f>C99-E99</f>
        <v>0</v>
      </c>
      <c r="H99" s="12">
        <f>D99-F99</f>
        <v>0</v>
      </c>
      <c r="I99" s="6"/>
      <c r="Y99" s="154"/>
      <c r="Z99" s="154"/>
      <c r="AA99" s="154"/>
    </row>
    <row r="100" spans="1:27" x14ac:dyDescent="0.25">
      <c r="A100" s="8" t="s">
        <v>122</v>
      </c>
      <c r="B100" s="139"/>
      <c r="C100" s="13"/>
      <c r="D100" s="46"/>
      <c r="E100" s="13"/>
      <c r="F100" s="170"/>
      <c r="G100" s="13"/>
      <c r="H100" s="14"/>
      <c r="I100" s="91"/>
      <c r="Y100" s="154"/>
      <c r="Z100" s="154"/>
      <c r="AA100" s="154"/>
    </row>
    <row r="101" spans="1:27" x14ac:dyDescent="0.25">
      <c r="A101" s="15" t="s">
        <v>161</v>
      </c>
      <c r="B101" s="156"/>
      <c r="C101" s="16"/>
      <c r="D101" s="47"/>
      <c r="E101" s="16"/>
      <c r="F101" s="47"/>
      <c r="G101" s="16"/>
      <c r="H101" s="17"/>
      <c r="I101" s="91"/>
      <c r="Y101" s="154"/>
      <c r="Z101" s="154"/>
      <c r="AA101" s="154"/>
    </row>
    <row r="102" spans="1:27" x14ac:dyDescent="0.25">
      <c r="A102" s="11" t="s">
        <v>194</v>
      </c>
      <c r="B102" s="45" t="s">
        <v>77</v>
      </c>
      <c r="C102" s="9">
        <f>D102*5*20795.8</f>
        <v>60307.819999999992</v>
      </c>
      <c r="D102" s="87">
        <v>0.57999999999999996</v>
      </c>
      <c r="E102" s="9">
        <f>F102*5*20795.8</f>
        <v>60307.819999999992</v>
      </c>
      <c r="F102" s="172">
        <v>0.57999999999999996</v>
      </c>
      <c r="G102" s="9">
        <f>C102-E102</f>
        <v>0</v>
      </c>
      <c r="H102" s="12">
        <f>D102-F102</f>
        <v>0</v>
      </c>
      <c r="I102" s="91"/>
      <c r="Y102" s="154"/>
      <c r="Z102" s="154"/>
      <c r="AA102" s="154"/>
    </row>
    <row r="103" spans="1:27" x14ac:dyDescent="0.25">
      <c r="A103" s="15" t="s">
        <v>123</v>
      </c>
      <c r="B103" s="156"/>
      <c r="C103" s="16"/>
      <c r="D103" s="47"/>
      <c r="E103" s="16"/>
      <c r="F103" s="47"/>
      <c r="G103" s="16"/>
      <c r="H103" s="17"/>
      <c r="I103" s="91"/>
      <c r="Y103" s="154"/>
      <c r="Z103" s="154"/>
      <c r="AA103" s="154"/>
    </row>
    <row r="104" spans="1:27" x14ac:dyDescent="0.25">
      <c r="A104" s="86" t="s">
        <v>195</v>
      </c>
      <c r="B104" s="139" t="s">
        <v>77</v>
      </c>
      <c r="C104" s="9">
        <f>D104*5*20795.8</f>
        <v>46790.549999999996</v>
      </c>
      <c r="D104" s="20">
        <v>0.45</v>
      </c>
      <c r="E104" s="9">
        <f>F104*5*20795.8</f>
        <v>46790.549999999996</v>
      </c>
      <c r="F104" s="169">
        <v>0.45</v>
      </c>
      <c r="G104" s="9">
        <f>C104-E104</f>
        <v>0</v>
      </c>
      <c r="H104" s="12">
        <f>D104-F104</f>
        <v>0</v>
      </c>
      <c r="I104" s="91"/>
      <c r="K104" s="5"/>
      <c r="Y104" s="154"/>
      <c r="Z104" s="154"/>
      <c r="AA104" s="154"/>
    </row>
    <row r="105" spans="1:27" x14ac:dyDescent="0.25">
      <c r="A105" s="86" t="s">
        <v>162</v>
      </c>
      <c r="B105" s="139"/>
      <c r="C105" s="16"/>
      <c r="D105" s="24"/>
      <c r="E105" s="16"/>
      <c r="F105" s="173"/>
      <c r="G105" s="16"/>
      <c r="H105" s="17"/>
      <c r="I105" s="91"/>
      <c r="Y105" s="154"/>
      <c r="Z105" s="154"/>
      <c r="AA105" s="154"/>
    </row>
    <row r="106" spans="1:27" x14ac:dyDescent="0.25">
      <c r="A106" s="93" t="s">
        <v>196</v>
      </c>
      <c r="B106" s="45" t="s">
        <v>77</v>
      </c>
      <c r="C106" s="9">
        <f>D106*5*20795.8</f>
        <v>29114.120000000003</v>
      </c>
      <c r="D106" s="21">
        <v>0.28000000000000003</v>
      </c>
      <c r="E106" s="9">
        <v>17468.47</v>
      </c>
      <c r="F106" s="169">
        <v>0.17</v>
      </c>
      <c r="G106" s="9">
        <f>C106-E106</f>
        <v>11645.650000000001</v>
      </c>
      <c r="H106" s="12">
        <f>D106-F106</f>
        <v>0.11000000000000001</v>
      </c>
      <c r="I106" s="157"/>
      <c r="Y106" s="154"/>
      <c r="Z106" s="154"/>
      <c r="AA106" s="154"/>
    </row>
    <row r="107" spans="1:27" x14ac:dyDescent="0.25">
      <c r="A107" s="94" t="s">
        <v>163</v>
      </c>
      <c r="B107" s="139"/>
      <c r="C107" s="13"/>
      <c r="D107" s="14"/>
      <c r="E107" s="13"/>
      <c r="F107" s="170"/>
      <c r="G107" s="13"/>
      <c r="H107" s="14"/>
      <c r="I107" s="91"/>
      <c r="Y107" s="154"/>
      <c r="Z107" s="154"/>
      <c r="AA107" s="154"/>
    </row>
    <row r="108" spans="1:27" x14ac:dyDescent="0.25">
      <c r="A108" s="11" t="s">
        <v>197</v>
      </c>
      <c r="B108" s="45"/>
      <c r="C108" s="9">
        <f>D108*5*20795.8</f>
        <v>428393.48000000004</v>
      </c>
      <c r="D108" s="12">
        <v>4.12</v>
      </c>
      <c r="E108" s="9">
        <f>F108*5*20795.8</f>
        <v>428393.48000000004</v>
      </c>
      <c r="F108" s="172">
        <v>4.12</v>
      </c>
      <c r="G108" s="9">
        <f>C108-E108</f>
        <v>0</v>
      </c>
      <c r="H108" s="12">
        <f>D108-F108</f>
        <v>0</v>
      </c>
      <c r="I108" s="91"/>
      <c r="Y108" s="154"/>
      <c r="Z108" s="154"/>
      <c r="AA108" s="154"/>
    </row>
    <row r="109" spans="1:27" x14ac:dyDescent="0.25">
      <c r="A109" s="8" t="s">
        <v>124</v>
      </c>
      <c r="B109" s="139"/>
      <c r="C109" s="13"/>
      <c r="D109" s="29"/>
      <c r="E109" s="13"/>
      <c r="F109" s="170"/>
      <c r="G109" s="13"/>
      <c r="H109" s="14"/>
      <c r="I109" s="91"/>
      <c r="Y109" s="154"/>
      <c r="Z109" s="154"/>
      <c r="AA109" s="154"/>
    </row>
    <row r="110" spans="1:27" x14ac:dyDescent="0.25">
      <c r="A110" s="11" t="s">
        <v>151</v>
      </c>
      <c r="B110" s="45"/>
      <c r="C110" s="23">
        <f>C19+C29+C44+C48+C51+C62+C91+C95+C97+C99+C108+C102+C104+C106+C93</f>
        <v>3281577.2399999998</v>
      </c>
      <c r="D110" s="25">
        <f>D19+D29+D44+D48+D51+D62+D91+D95+D97+D99+D108+D102+D104+D106+D93</f>
        <v>31.560000000000002</v>
      </c>
      <c r="E110" s="23">
        <f>E19+E29+E44+E48+E51+E62+E91+E95+E97+E99+E108+E102+E104+E106+E93</f>
        <v>3262821.09</v>
      </c>
      <c r="F110" s="172">
        <f>F19+F29+F44+F48+F51+F62+F91+F95+F97+F99+F108+F102+F104+F106+F93</f>
        <v>31.38</v>
      </c>
      <c r="G110" s="9">
        <f>C110-E110</f>
        <v>18756.149999999907</v>
      </c>
      <c r="H110" s="12">
        <f>D110-F110</f>
        <v>0.18000000000000327</v>
      </c>
      <c r="I110" s="6"/>
      <c r="Y110" s="154"/>
      <c r="Z110" s="154"/>
      <c r="AA110" s="154"/>
    </row>
    <row r="111" spans="1:27" x14ac:dyDescent="0.25">
      <c r="A111" s="15" t="s">
        <v>152</v>
      </c>
      <c r="B111" s="156"/>
      <c r="C111" s="176"/>
      <c r="D111" s="17"/>
      <c r="E111" s="16"/>
      <c r="F111" s="47"/>
      <c r="G111" s="13"/>
      <c r="H111" s="14"/>
      <c r="I111" s="6"/>
      <c r="Y111" s="154"/>
      <c r="Z111" s="154"/>
      <c r="AA111" s="154"/>
    </row>
    <row r="112" spans="1:27" x14ac:dyDescent="0.25">
      <c r="A112" s="8" t="s">
        <v>125</v>
      </c>
      <c r="B112" s="139"/>
      <c r="C112" s="9">
        <f>C114+C117+C119+C123+C121</f>
        <v>1171843.33</v>
      </c>
      <c r="D112" s="10">
        <f>D114+D117+D119+D123+D121</f>
        <v>11.27</v>
      </c>
      <c r="E112" s="9">
        <f>E114+E117+E119+E123+E121</f>
        <v>989118.27</v>
      </c>
      <c r="F112" s="172">
        <f>F114+F117+F119+F123+F121</f>
        <v>9.51</v>
      </c>
      <c r="G112" s="23">
        <f>C112-E112</f>
        <v>182725.06000000006</v>
      </c>
      <c r="H112" s="12">
        <f>D112-F112</f>
        <v>1.7599999999999998</v>
      </c>
      <c r="I112" s="6"/>
    </row>
    <row r="113" spans="1:15" x14ac:dyDescent="0.25">
      <c r="A113" s="8"/>
      <c r="B113" s="139"/>
      <c r="C113" s="13"/>
      <c r="D113" s="10"/>
      <c r="E113" s="176"/>
      <c r="F113" s="168"/>
      <c r="G113" s="26"/>
      <c r="H113" s="10"/>
      <c r="I113" s="6"/>
    </row>
    <row r="114" spans="1:15" x14ac:dyDescent="0.25">
      <c r="A114" s="19" t="s">
        <v>126</v>
      </c>
      <c r="B114" s="45" t="s">
        <v>112</v>
      </c>
      <c r="C114" s="9">
        <f>D114*5*20795.8</f>
        <v>126854.37999999999</v>
      </c>
      <c r="D114" s="27">
        <v>1.22</v>
      </c>
      <c r="E114" s="9">
        <v>0</v>
      </c>
      <c r="F114" s="169">
        <v>0</v>
      </c>
      <c r="G114" s="175">
        <f>C114-E114</f>
        <v>126854.37999999999</v>
      </c>
      <c r="H114" s="27">
        <f>D114-F114</f>
        <v>1.22</v>
      </c>
      <c r="I114" s="177"/>
    </row>
    <row r="115" spans="1:15" x14ac:dyDescent="0.25">
      <c r="A115" s="28" t="s">
        <v>98</v>
      </c>
      <c r="B115" s="139"/>
      <c r="C115" s="35"/>
      <c r="D115" s="36"/>
      <c r="E115" s="37"/>
      <c r="F115" s="166"/>
      <c r="G115" s="37"/>
      <c r="H115" s="29"/>
      <c r="I115" s="157"/>
    </row>
    <row r="116" spans="1:15" x14ac:dyDescent="0.25">
      <c r="A116" s="28" t="s">
        <v>111</v>
      </c>
      <c r="B116" s="139"/>
      <c r="C116" s="35"/>
      <c r="D116" s="36"/>
      <c r="E116" s="37"/>
      <c r="F116" s="166"/>
      <c r="G116" s="37"/>
      <c r="H116" s="29"/>
      <c r="I116" s="6"/>
    </row>
    <row r="117" spans="1:15" x14ac:dyDescent="0.25">
      <c r="A117" s="158" t="s">
        <v>167</v>
      </c>
      <c r="B117" s="45" t="s">
        <v>164</v>
      </c>
      <c r="C117" s="9">
        <f>D117*5*20795.8</f>
        <v>920214.15</v>
      </c>
      <c r="D117" s="38">
        <v>8.85</v>
      </c>
      <c r="E117" s="9">
        <f>F117*5*20795.8</f>
        <v>920214.15</v>
      </c>
      <c r="F117" s="169">
        <v>8.85</v>
      </c>
      <c r="G117" s="175">
        <f>C117-E117</f>
        <v>0</v>
      </c>
      <c r="H117" s="27">
        <f>D117-F117</f>
        <v>0</v>
      </c>
      <c r="I117" s="6"/>
    </row>
    <row r="118" spans="1:15" x14ac:dyDescent="0.25">
      <c r="A118" s="83"/>
      <c r="B118" s="156" t="s">
        <v>165</v>
      </c>
      <c r="C118" s="35"/>
      <c r="D118" s="36"/>
      <c r="E118" s="37"/>
      <c r="F118" s="166"/>
      <c r="G118" s="37"/>
      <c r="H118" s="29"/>
      <c r="I118" s="6"/>
    </row>
    <row r="119" spans="1:15" x14ac:dyDescent="0.25">
      <c r="A119" s="158" t="s">
        <v>171</v>
      </c>
      <c r="B119" s="45" t="s">
        <v>164</v>
      </c>
      <c r="C119" s="9">
        <f>D119*5*20795.8</f>
        <v>20795.8</v>
      </c>
      <c r="D119" s="34">
        <v>0.2</v>
      </c>
      <c r="E119" s="9">
        <f>F119*5*20795.8</f>
        <v>17676.43</v>
      </c>
      <c r="F119" s="169">
        <v>0.17</v>
      </c>
      <c r="G119" s="175">
        <f>C119-E119</f>
        <v>3119.369999999999</v>
      </c>
      <c r="H119" s="27">
        <f>D119-F119</f>
        <v>0.03</v>
      </c>
      <c r="I119" s="90"/>
    </row>
    <row r="120" spans="1:15" x14ac:dyDescent="0.25">
      <c r="A120" s="179" t="s">
        <v>199</v>
      </c>
      <c r="B120" s="156" t="s">
        <v>165</v>
      </c>
      <c r="C120" s="39"/>
      <c r="D120" s="40"/>
      <c r="E120" s="41"/>
      <c r="F120" s="136"/>
      <c r="G120" s="41"/>
      <c r="H120" s="30"/>
      <c r="I120" s="6"/>
    </row>
    <row r="121" spans="1:15" x14ac:dyDescent="0.25">
      <c r="A121" s="158" t="s">
        <v>200</v>
      </c>
      <c r="B121" s="45" t="s">
        <v>164</v>
      </c>
      <c r="C121" s="9">
        <f>D121*5*20795.8</f>
        <v>28074.33</v>
      </c>
      <c r="D121" s="34">
        <v>0.27</v>
      </c>
      <c r="E121" s="9">
        <f>F121*5*20795.8</f>
        <v>11437.69</v>
      </c>
      <c r="F121" s="169">
        <v>0.11</v>
      </c>
      <c r="G121" s="175">
        <f>C121-E121</f>
        <v>16636.64</v>
      </c>
      <c r="H121" s="27">
        <f>D121-F121</f>
        <v>0.16000000000000003</v>
      </c>
      <c r="I121" s="90"/>
    </row>
    <row r="122" spans="1:15" x14ac:dyDescent="0.25">
      <c r="A122" s="179" t="s">
        <v>166</v>
      </c>
      <c r="B122" s="156" t="s">
        <v>165</v>
      </c>
      <c r="C122" s="39"/>
      <c r="D122" s="40"/>
      <c r="E122" s="41"/>
      <c r="F122" s="136"/>
      <c r="G122" s="41"/>
      <c r="H122" s="30"/>
      <c r="I122" s="6"/>
    </row>
    <row r="123" spans="1:15" x14ac:dyDescent="0.25">
      <c r="A123" s="48" t="s">
        <v>201</v>
      </c>
      <c r="B123" s="45" t="s">
        <v>102</v>
      </c>
      <c r="C123" s="18">
        <f>D123*5*20795.8</f>
        <v>75904.67</v>
      </c>
      <c r="D123" s="49">
        <v>0.73</v>
      </c>
      <c r="E123" s="18">
        <v>39790</v>
      </c>
      <c r="F123" s="168">
        <v>0.38</v>
      </c>
      <c r="G123" s="152">
        <f>C123-E123</f>
        <v>36114.67</v>
      </c>
      <c r="H123" s="27">
        <f>D123-F123</f>
        <v>0.35</v>
      </c>
      <c r="I123" s="177"/>
    </row>
    <row r="124" spans="1:15" x14ac:dyDescent="0.25">
      <c r="A124" s="135" t="s">
        <v>168</v>
      </c>
      <c r="B124" s="44"/>
      <c r="C124" s="35"/>
      <c r="D124" s="36"/>
      <c r="E124" s="37"/>
      <c r="F124" s="166"/>
      <c r="G124" s="37"/>
      <c r="H124" s="29"/>
    </row>
    <row r="125" spans="1:15" x14ac:dyDescent="0.25">
      <c r="A125" s="140" t="s">
        <v>169</v>
      </c>
      <c r="B125" s="44"/>
      <c r="C125" s="43"/>
      <c r="D125" s="21"/>
      <c r="E125" s="13"/>
      <c r="F125" s="170"/>
      <c r="G125" s="13"/>
      <c r="H125" s="14"/>
      <c r="I125" s="6"/>
    </row>
    <row r="126" spans="1:15" x14ac:dyDescent="0.25">
      <c r="A126" s="11" t="s">
        <v>100</v>
      </c>
      <c r="B126" s="48"/>
      <c r="C126" s="31">
        <f>C110+C112</f>
        <v>4453420.57</v>
      </c>
      <c r="D126" s="20">
        <f>D110+D112</f>
        <v>42.83</v>
      </c>
      <c r="E126" s="31">
        <f>E110+E112</f>
        <v>4251939.3599999994</v>
      </c>
      <c r="F126" s="169">
        <f>F110+F112</f>
        <v>40.89</v>
      </c>
      <c r="G126" s="23">
        <f>C126-E126</f>
        <v>201481.21000000089</v>
      </c>
      <c r="H126" s="12">
        <f>D126-F126</f>
        <v>1.9399999999999977</v>
      </c>
      <c r="I126" s="6"/>
    </row>
    <row r="127" spans="1:15" ht="15.75" thickBot="1" x14ac:dyDescent="0.3">
      <c r="A127" s="32" t="s">
        <v>153</v>
      </c>
      <c r="B127" s="162"/>
      <c r="C127" s="32"/>
      <c r="D127" s="163"/>
      <c r="E127" s="32"/>
      <c r="F127" s="174"/>
      <c r="G127" s="181"/>
      <c r="H127" s="33"/>
      <c r="I127" s="6"/>
      <c r="K127" s="118"/>
    </row>
    <row r="128" spans="1:15" ht="28.5" customHeight="1" thickBot="1" x14ac:dyDescent="0.3">
      <c r="A128" s="185" t="s">
        <v>204</v>
      </c>
      <c r="B128" s="186"/>
      <c r="C128" s="110"/>
      <c r="D128" s="111"/>
      <c r="E128" s="112">
        <v>36206.33</v>
      </c>
      <c r="F128" s="111"/>
      <c r="G128" s="113"/>
      <c r="H128" s="114"/>
      <c r="I128" s="90"/>
      <c r="K128" s="118"/>
      <c r="L128" s="89"/>
      <c r="M128" s="89"/>
      <c r="N128" s="89"/>
      <c r="O128" s="6"/>
    </row>
    <row r="129" spans="1:11" x14ac:dyDescent="0.25">
      <c r="A129" s="109" t="s">
        <v>180</v>
      </c>
      <c r="B129" s="164"/>
      <c r="C129" s="105"/>
      <c r="D129" s="106"/>
      <c r="E129" s="105">
        <f>E126+E128</f>
        <v>4288145.6899999995</v>
      </c>
      <c r="F129" s="106"/>
      <c r="G129" s="107"/>
      <c r="H129" s="108"/>
      <c r="I129" s="6"/>
      <c r="K129" s="118"/>
    </row>
    <row r="130" spans="1:11" ht="15.75" thickBot="1" x14ac:dyDescent="0.3">
      <c r="A130" s="32"/>
      <c r="B130" s="162"/>
      <c r="C130" s="32"/>
      <c r="D130" s="33"/>
      <c r="E130" s="32"/>
      <c r="F130" s="33"/>
      <c r="G130" s="32"/>
      <c r="H130" s="33"/>
      <c r="I130" s="6"/>
      <c r="K130" s="118"/>
    </row>
    <row r="131" spans="1:11" x14ac:dyDescent="0.25">
      <c r="A131" s="104"/>
      <c r="B131" s="165"/>
      <c r="C131" s="104"/>
      <c r="D131" s="166"/>
      <c r="E131" s="104"/>
      <c r="F131" s="104"/>
      <c r="G131" s="104"/>
      <c r="H131" s="104"/>
      <c r="I131" s="6"/>
      <c r="K131" s="118"/>
    </row>
    <row r="132" spans="1:11" x14ac:dyDescent="0.25">
      <c r="A132" s="5"/>
      <c r="B132" s="5"/>
      <c r="C132" s="5"/>
      <c r="D132" s="6"/>
      <c r="E132" s="5"/>
      <c r="F132" s="5"/>
      <c r="G132" s="5"/>
      <c r="H132" s="5"/>
      <c r="I132" s="6"/>
      <c r="K132" s="118"/>
    </row>
    <row r="133" spans="1:11" ht="15.75" x14ac:dyDescent="0.25">
      <c r="A133" s="3" t="s">
        <v>208</v>
      </c>
      <c r="B133" s="3"/>
      <c r="C133" s="3"/>
      <c r="D133" s="6"/>
      <c r="E133" s="118"/>
    </row>
    <row r="134" spans="1:11" ht="15.75" x14ac:dyDescent="0.25">
      <c r="A134" s="3" t="s">
        <v>3</v>
      </c>
      <c r="B134" s="3"/>
      <c r="C134" s="3"/>
      <c r="D134" s="6"/>
    </row>
    <row r="135" spans="1:11" ht="15.75" x14ac:dyDescent="0.25">
      <c r="A135" s="3"/>
      <c r="B135" s="3"/>
      <c r="C135" s="3"/>
      <c r="D135" s="6"/>
      <c r="E135" s="118"/>
    </row>
    <row r="136" spans="1:11" ht="15.75" x14ac:dyDescent="0.25">
      <c r="A136" s="3"/>
      <c r="B136" s="3"/>
      <c r="C136" s="3"/>
      <c r="D136" s="6"/>
      <c r="E136" s="118"/>
    </row>
    <row r="137" spans="1:11" ht="15.75" x14ac:dyDescent="0.25">
      <c r="A137" s="3"/>
      <c r="B137" s="3"/>
      <c r="C137" s="3"/>
      <c r="D137" s="6"/>
    </row>
    <row r="152" spans="4:4" x14ac:dyDescent="0.25">
      <c r="D152" s="97" t="s">
        <v>170</v>
      </c>
    </row>
  </sheetData>
  <mergeCells count="1">
    <mergeCell ref="A128:B128"/>
  </mergeCells>
  <pageMargins left="0" right="0" top="0" bottom="0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Янв.-Июль</vt:lpstr>
      <vt:lpstr>Авг.-Декаб. 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2025-03-24T09:52:05Z</dcterms:modified>
</cp:coreProperties>
</file>