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BA8768E6-09D6-4259-AA3B-6556F3607E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отч" sheetId="14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4" l="1"/>
  <c r="L42" i="14" s="1"/>
  <c r="N28" i="14"/>
  <c r="N31" i="14" s="1"/>
  <c r="M28" i="14"/>
  <c r="M31" i="14" s="1"/>
  <c r="N24" i="14"/>
  <c r="M24" i="14"/>
  <c r="Z21" i="14"/>
  <c r="Y21" i="14"/>
  <c r="X21" i="14"/>
  <c r="W21" i="14"/>
  <c r="S21" i="14"/>
  <c r="Q21" i="14"/>
  <c r="N21" i="14"/>
  <c r="M21" i="14"/>
  <c r="V21" i="14"/>
  <c r="U17" i="14"/>
  <c r="T21" i="14"/>
  <c r="R21" i="14"/>
  <c r="P21" i="14"/>
  <c r="L21" i="14"/>
  <c r="U15" i="14"/>
  <c r="U21" i="14" l="1"/>
  <c r="O21" i="14"/>
  <c r="U19" i="14"/>
  <c r="H120" i="14" l="1"/>
  <c r="E120" i="14"/>
  <c r="C120" i="14"/>
  <c r="H118" i="14"/>
  <c r="E118" i="14"/>
  <c r="C118" i="14"/>
  <c r="G118" i="14" s="1"/>
  <c r="H116" i="14"/>
  <c r="G116" i="14"/>
  <c r="C116" i="14"/>
  <c r="H114" i="14"/>
  <c r="E114" i="14"/>
  <c r="C114" i="14"/>
  <c r="G114" i="14" s="1"/>
  <c r="H111" i="14"/>
  <c r="G111" i="14"/>
  <c r="C111" i="14"/>
  <c r="F109" i="14"/>
  <c r="D109" i="14"/>
  <c r="F107" i="14"/>
  <c r="F122" i="14" s="1"/>
  <c r="D107" i="14"/>
  <c r="D122" i="14" s="1"/>
  <c r="H105" i="14"/>
  <c r="E105" i="14"/>
  <c r="C105" i="14"/>
  <c r="G105" i="14" s="1"/>
  <c r="H103" i="14"/>
  <c r="E103" i="14"/>
  <c r="C103" i="14"/>
  <c r="H101" i="14"/>
  <c r="E101" i="14"/>
  <c r="C101" i="14"/>
  <c r="G101" i="14" s="1"/>
  <c r="H98" i="14"/>
  <c r="E98" i="14"/>
  <c r="C98" i="14"/>
  <c r="H96" i="14"/>
  <c r="E96" i="14"/>
  <c r="C96" i="14"/>
  <c r="G96" i="14" s="1"/>
  <c r="H94" i="14"/>
  <c r="E94" i="14"/>
  <c r="C94" i="14"/>
  <c r="H92" i="14"/>
  <c r="E92" i="14"/>
  <c r="C92" i="14"/>
  <c r="G92" i="14" s="1"/>
  <c r="H90" i="14"/>
  <c r="C90" i="14"/>
  <c r="G90" i="14" s="1"/>
  <c r="H63" i="14"/>
  <c r="E63" i="14"/>
  <c r="C63" i="14"/>
  <c r="H52" i="14"/>
  <c r="E52" i="14"/>
  <c r="C52" i="14"/>
  <c r="H49" i="14"/>
  <c r="E49" i="14"/>
  <c r="C49" i="14"/>
  <c r="H45" i="14"/>
  <c r="E45" i="14"/>
  <c r="C45" i="14"/>
  <c r="G45" i="14" s="1"/>
  <c r="H30" i="14"/>
  <c r="E30" i="14"/>
  <c r="C30" i="14"/>
  <c r="H20" i="14"/>
  <c r="E20" i="14"/>
  <c r="C20" i="14"/>
  <c r="C107" i="14" s="1"/>
  <c r="B10" i="14"/>
  <c r="E107" i="14" l="1"/>
  <c r="G30" i="14"/>
  <c r="G49" i="14"/>
  <c r="G63" i="14"/>
  <c r="E109" i="14"/>
  <c r="G109" i="14" s="1"/>
  <c r="G52" i="14"/>
  <c r="G94" i="14"/>
  <c r="G98" i="14"/>
  <c r="G103" i="14"/>
  <c r="H122" i="14"/>
  <c r="H109" i="14"/>
  <c r="C109" i="14"/>
  <c r="G107" i="14"/>
  <c r="C122" i="14"/>
  <c r="G20" i="14"/>
  <c r="E122" i="14"/>
  <c r="E127" i="14" s="1"/>
  <c r="L23" i="14" s="1"/>
  <c r="H107" i="14"/>
  <c r="G120" i="14"/>
  <c r="L28" i="14" l="1"/>
  <c r="L31" i="14" s="1"/>
  <c r="L24" i="14"/>
  <c r="G122" i="14"/>
</calcChain>
</file>

<file path=xl/sharedStrings.xml><?xml version="1.0" encoding="utf-8"?>
<sst xmlns="http://schemas.openxmlformats.org/spreadsheetml/2006/main" count="287" uniqueCount="206">
  <si>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</si>
  <si>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</si>
  <si>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</si>
  <si>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</si>
  <si>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</si>
  <si>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</si>
  <si>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</si>
  <si>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</si>
  <si>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</si>
  <si>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</si>
  <si>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</si>
  <si>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</si>
  <si>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</si>
  <si>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</si>
  <si>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</si>
  <si>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</si>
  <si>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</si>
  <si>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</si>
  <si>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</si>
  <si>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</si>
  <si>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</si>
  <si>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</si>
  <si>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</si>
  <si>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</si>
  <si>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</si>
  <si>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</si>
  <si>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</si>
  <si>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</si>
  <si>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</si>
  <si>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</si>
  <si>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</si>
  <si>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</si>
  <si>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</si>
  <si>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</si>
  <si>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</si>
  <si>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</si>
  <si>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</si>
  <si>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</si>
  <si>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</si>
  <si>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</si>
  <si>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</si>
  <si>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</si>
  <si>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</si>
  <si>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</si>
  <si>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</si>
  <si>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</si>
  <si>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РФ №290 от 03.04.2013г,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</si>
  <si>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</si>
  <si>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</si>
  <si>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</si>
  <si>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</si>
  <si>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</si>
  <si>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</si>
  <si>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</si>
  <si>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</si>
  <si>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</si>
  <si>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</si>
  <si>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</si>
  <si>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</si>
  <si>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</si>
  <si>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</si>
  <si>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</si>
  <si>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</si>
  <si>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</si>
  <si>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</si>
  <si>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</si>
  <si>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</si>
  <si>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</si>
  <si>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</si>
  <si>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</si>
  <si>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</si>
  <si>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</si>
  <si>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</si>
  <si>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</si>
  <si>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</si>
  <si>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</si>
  <si>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</si>
  <si>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</si>
  <si>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</si>
  <si>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</si>
  <si>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</si>
  <si>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</si>
  <si>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</si>
  <si>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</si>
  <si>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</si>
  <si>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</si>
  <si>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</si>
  <si>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</si>
  <si>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</si>
  <si>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</si>
  <si>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</si>
  <si>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</si>
  <si>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</si>
  <si>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</si>
  <si>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</si>
  <si>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</si>
  <si>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</si>
  <si>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</si>
  <si>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</si>
  <si>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</si>
  <si>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</si>
  <si>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</si>
  <si>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</si>
  <si>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</si>
  <si>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</si>
  <si>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</si>
  <si>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</si>
  <si>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</si>
  <si>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</si>
  <si>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</si>
  <si>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</si>
  <si>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</si>
  <si>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</si>
  <si>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</si>
  <si>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</si>
  <si>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</si>
  <si>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</si>
  <si>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</si>
  <si>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</si>
  <si>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</si>
  <si>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</si>
  <si>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</si>
  <si>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</si>
  <si>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(подогрев)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</si>
  <si>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</si>
  <si>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</si>
  <si>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</si>
  <si>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</si>
  <si>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</si>
  <si>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</si>
  <si>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</si>
  <si>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</si>
  <si>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</si>
  <si>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</si>
  <si>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</si>
  <si>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</si>
  <si>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</si>
  <si>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</si>
  <si>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</si>
  <si>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</si>
  <si>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</si>
  <si>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</si>
  <si>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</si>
  <si>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</si>
  <si>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</si>
  <si>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</si>
  <si>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</si>
  <si>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</si>
  <si>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</si>
  <si>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</si>
  <si>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</si>
  <si>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</si>
  <si>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</si>
  <si>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</si>
  <si>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</si>
  <si>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</si>
  <si>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Поступления от размещения </t>
  </si>
  <si>
    <t>оборудования связи</t>
  </si>
  <si>
    <t xml:space="preserve">                     по многоквартирному дому, расположенному по адресу:  Лобачевского, 72</t>
  </si>
  <si>
    <t>дизель-генераторных установок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</si>
  <si>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</si>
  <si>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</si>
  <si>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</si>
  <si>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</si>
  <si>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</si>
  <si>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</si>
  <si>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 xml:space="preserve">8. Содержание контейнерных </t>
  </si>
  <si>
    <t>площадок</t>
  </si>
  <si>
    <t>предприятия</t>
  </si>
  <si>
    <t>3. Техническое обслуживание</t>
  </si>
  <si>
    <t>шлагбаумов,калиток</t>
  </si>
  <si>
    <t>4. Техническое обслуживание</t>
  </si>
  <si>
    <t>видеонаблюдения</t>
  </si>
  <si>
    <t>5. Обслуживание газонов</t>
  </si>
  <si>
    <t>и зеленых насаждений</t>
  </si>
  <si>
    <t>По договору со специализированной</t>
  </si>
  <si>
    <t>организацией</t>
  </si>
  <si>
    <t>Всего</t>
  </si>
  <si>
    <t>Итого</t>
  </si>
  <si>
    <t xml:space="preserve">Обращение </t>
  </si>
  <si>
    <t>с ТКО</t>
  </si>
  <si>
    <t xml:space="preserve">Остаток д/ср "Поступление от размещ.обор.связи" </t>
  </si>
  <si>
    <t xml:space="preserve">2. Услуги охранного </t>
  </si>
  <si>
    <t>Тех.обслуж</t>
  </si>
  <si>
    <t>в/наблюден.</t>
  </si>
  <si>
    <t>Текущ.</t>
  </si>
  <si>
    <t>ремонт</t>
  </si>
  <si>
    <t xml:space="preserve">                           о деятельности за отчетный период с 01.01.2020г. по 31.12.2020 г.</t>
  </si>
  <si>
    <t>амортизационный фонд</t>
  </si>
  <si>
    <t>Остаток д/ср-в на 01.01.2020г</t>
  </si>
  <si>
    <t>Задолженность на 01.01.2020г.</t>
  </si>
  <si>
    <t>Начислено  с 01.01.20 по 31.12.20</t>
  </si>
  <si>
    <t>мелкий ремонт окон, дверей;</t>
  </si>
  <si>
    <t>Замена привода распашных ворот</t>
  </si>
  <si>
    <t>Замена редуктора в сборе (КПП № 1шлагбаум)</t>
  </si>
  <si>
    <t>Замена зеркала в кабине лифта (подъезд № 2)</t>
  </si>
  <si>
    <t>Снос деревьев</t>
  </si>
  <si>
    <t>Изготовление и монтаж велопарковки</t>
  </si>
  <si>
    <t>Покрас бордюр на придомовой территории</t>
  </si>
  <si>
    <t>Замена стеклопакета ( входная дверь ) подъезд №2</t>
  </si>
  <si>
    <t>Ограждение деревьев и кустарников от снега</t>
  </si>
  <si>
    <t>(в счет поступлений 2021 г.)</t>
  </si>
  <si>
    <t>Оплачено  с01.01.20 по 31.12.20</t>
  </si>
  <si>
    <t>Задолженность на 31.12.2020г.</t>
  </si>
  <si>
    <t>Остаток д/ср-в на 31.12.2020г</t>
  </si>
  <si>
    <t>п.4=п.1+п.2-п.3;  п.6=п.2-п.5;  п.7=п.3-п.5;  п.II=п.I+п.7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</si>
</sst>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164" fontId="5" fillId="0" borderId="35" xfId="0" applyNumberFormat="1" applyFont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6" fillId="0" borderId="29" xfId="0" applyFont="1" applyBorder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34" xfId="0" applyFont="1" applyBorder="1"/>
    <xf numFmtId="0" fontId="7" fillId="0" borderId="36" xfId="0" applyFont="1" applyBorder="1"/>
    <xf numFmtId="0" fontId="4" fillId="0" borderId="53" xfId="0" applyFont="1" applyBorder="1"/>
    <xf numFmtId="0" fontId="7" fillId="0" borderId="53" xfId="0" applyFont="1" applyBorder="1"/>
    <xf numFmtId="0" fontId="4" fillId="0" borderId="48" xfId="0" applyFont="1" applyBorder="1"/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7" fillId="0" borderId="54" xfId="0" applyFont="1" applyBorder="1"/>
    <xf numFmtId="0" fontId="6" fillId="0" borderId="35" xfId="0" applyFont="1" applyBorder="1"/>
    <xf numFmtId="0" fontId="6" fillId="0" borderId="53" xfId="0" applyFont="1" applyBorder="1"/>
    <xf numFmtId="2" fontId="3" fillId="0" borderId="0" xfId="0" applyNumberFormat="1" applyFont="1" applyBorder="1"/>
    <xf numFmtId="0" fontId="6" fillId="0" borderId="16" xfId="0" applyFont="1" applyBorder="1"/>
    <xf numFmtId="0" fontId="5" fillId="0" borderId="55" xfId="0" applyFont="1" applyBorder="1"/>
    <xf numFmtId="2" fontId="5" fillId="0" borderId="55" xfId="0" applyNumberFormat="1" applyFont="1" applyBorder="1"/>
    <xf numFmtId="2" fontId="5" fillId="0" borderId="32" xfId="0" applyNumberFormat="1" applyFont="1" applyBorder="1"/>
    <xf numFmtId="0" fontId="3" fillId="0" borderId="55" xfId="0" applyFont="1" applyBorder="1"/>
    <xf numFmtId="2" fontId="3" fillId="0" borderId="14" xfId="0" applyNumberFormat="1" applyFont="1" applyBorder="1"/>
    <xf numFmtId="2" fontId="10" fillId="0" borderId="35" xfId="0" applyNumberFormat="1" applyFont="1" applyBorder="1"/>
    <xf numFmtId="0" fontId="3" fillId="0" borderId="0" xfId="0" applyFont="1" applyBorder="1"/>
    <xf numFmtId="0" fontId="0" fillId="0" borderId="0" xfId="0" applyBorder="1"/>
    <xf numFmtId="2" fontId="10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8184-4F57-4507-8825-6DC70E9776FC}">
  <sheetPr>
    <pageSetUpPr fitToPage="1"/>
  </sheetPr>
  <dimension ref="A1:Z164"/>
  <sheetViews>
    <sheetView tabSelected="1" workbookViewId="0">
      <selection activeCell="A4" sqref="A4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1.85546875" customWidth="1"/>
    <col min="14" max="14" width="10.140625" customWidth="1"/>
    <col min="15" max="15" width="12.140625" customWidth="1"/>
    <col min="16" max="16" width="12.28515625" customWidth="1"/>
    <col min="17" max="18" width="11.140625" customWidth="1"/>
    <col min="19" max="20" width="12.42578125" customWidth="1"/>
    <col min="21" max="21" width="13.42578125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6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5"/>
      <c r="W1" s="3"/>
      <c r="X1" s="3"/>
      <c r="Y1" s="6"/>
      <c r="Z1" s="6"/>
    </row>
    <row r="2" spans="1:26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3"/>
      <c r="X2" s="3"/>
      <c r="Y2" s="6"/>
      <c r="Z2" s="6"/>
    </row>
    <row r="3" spans="1:26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125</v>
      </c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5"/>
      <c r="W3" s="3"/>
      <c r="X3" s="3"/>
      <c r="Y3" s="6"/>
      <c r="Z3" s="6"/>
    </row>
    <row r="4" spans="1:26" ht="18.75" x14ac:dyDescent="0.3">
      <c r="A4" s="2" t="s">
        <v>125</v>
      </c>
      <c r="B4" s="2"/>
      <c r="C4" s="2"/>
      <c r="D4" s="2"/>
      <c r="E4" s="2"/>
      <c r="F4" s="2"/>
      <c r="G4" s="3"/>
      <c r="H4" s="3"/>
      <c r="I4" s="4"/>
      <c r="J4" s="2" t="s">
        <v>187</v>
      </c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5"/>
      <c r="W4" s="3"/>
      <c r="X4" s="3"/>
      <c r="Y4" s="6"/>
      <c r="Z4" s="6"/>
    </row>
    <row r="5" spans="1:26" ht="18.75" x14ac:dyDescent="0.3">
      <c r="A5" s="2" t="s">
        <v>187</v>
      </c>
      <c r="B5" s="2"/>
      <c r="C5" s="2"/>
      <c r="D5" s="2"/>
      <c r="E5" s="2"/>
      <c r="F5" s="2"/>
      <c r="G5" s="3"/>
      <c r="H5" s="3"/>
      <c r="I5" s="4"/>
      <c r="J5" s="2" t="s">
        <v>158</v>
      </c>
      <c r="K5" s="2"/>
      <c r="L5" s="2"/>
      <c r="M5" s="2"/>
      <c r="N5" s="2"/>
      <c r="O5" s="2"/>
      <c r="P5" s="2"/>
      <c r="Q5" s="3"/>
      <c r="R5" s="2"/>
      <c r="S5" s="2"/>
      <c r="T5" s="2"/>
      <c r="U5" s="2"/>
      <c r="V5" s="5"/>
      <c r="W5" s="3"/>
      <c r="X5" s="3"/>
      <c r="Y5" s="6"/>
      <c r="Z5" s="6"/>
    </row>
    <row r="6" spans="1:26" ht="18.75" x14ac:dyDescent="0.3">
      <c r="A6" s="2" t="s">
        <v>158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5"/>
      <c r="W6" s="3"/>
      <c r="X6" s="3"/>
      <c r="Y6" s="6"/>
      <c r="Z6" s="6"/>
    </row>
    <row r="7" spans="1:26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6"/>
    </row>
    <row r="8" spans="1:26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1"/>
      <c r="K9" s="112"/>
      <c r="L9" s="113" t="s">
        <v>7</v>
      </c>
      <c r="M9" s="114" t="s">
        <v>183</v>
      </c>
      <c r="N9" s="114" t="s">
        <v>185</v>
      </c>
      <c r="O9" s="114" t="s">
        <v>116</v>
      </c>
      <c r="P9" s="114" t="s">
        <v>116</v>
      </c>
      <c r="Q9" s="114" t="s">
        <v>117</v>
      </c>
      <c r="R9" s="114" t="s">
        <v>118</v>
      </c>
      <c r="S9" s="113" t="s">
        <v>119</v>
      </c>
      <c r="T9" s="114" t="s">
        <v>179</v>
      </c>
      <c r="U9" s="114" t="s">
        <v>8</v>
      </c>
      <c r="V9" s="115"/>
      <c r="W9" s="116" t="s">
        <v>9</v>
      </c>
      <c r="X9" s="116"/>
      <c r="Y9" s="116" t="s">
        <v>3</v>
      </c>
      <c r="Z9" s="117" t="s">
        <v>3</v>
      </c>
    </row>
    <row r="10" spans="1:26" ht="15.75" x14ac:dyDescent="0.25">
      <c r="A10" s="11" t="s">
        <v>6</v>
      </c>
      <c r="B10" s="12">
        <f>B12</f>
        <v>7329.3</v>
      </c>
      <c r="C10" s="13"/>
      <c r="D10" s="13"/>
      <c r="E10" s="13"/>
      <c r="F10" s="13"/>
      <c r="G10" s="13"/>
      <c r="H10" s="14"/>
      <c r="I10" s="4"/>
      <c r="J10" s="118"/>
      <c r="K10" s="119"/>
      <c r="L10" s="120" t="s">
        <v>12</v>
      </c>
      <c r="M10" s="120" t="s">
        <v>184</v>
      </c>
      <c r="N10" s="120" t="s">
        <v>186</v>
      </c>
      <c r="O10" s="120" t="s">
        <v>120</v>
      </c>
      <c r="P10" s="120" t="s">
        <v>120</v>
      </c>
      <c r="Q10" s="120" t="s">
        <v>121</v>
      </c>
      <c r="R10" s="120" t="s">
        <v>120</v>
      </c>
      <c r="S10" s="120" t="s">
        <v>120</v>
      </c>
      <c r="T10" s="120" t="s">
        <v>180</v>
      </c>
      <c r="U10" s="120" t="s">
        <v>13</v>
      </c>
      <c r="V10" s="120" t="s">
        <v>14</v>
      </c>
      <c r="W10" s="120" t="s">
        <v>15</v>
      </c>
      <c r="X10" s="120" t="s">
        <v>16</v>
      </c>
      <c r="Y10" s="120" t="s">
        <v>17</v>
      </c>
      <c r="Z10" s="120" t="s">
        <v>18</v>
      </c>
    </row>
    <row r="11" spans="1:26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18"/>
      <c r="K11" s="119"/>
      <c r="L11" s="121" t="s">
        <v>3</v>
      </c>
      <c r="M11" s="121"/>
      <c r="N11" s="121"/>
      <c r="O11" s="121" t="s">
        <v>122</v>
      </c>
      <c r="P11" s="121" t="s">
        <v>123</v>
      </c>
      <c r="Q11" s="121" t="s">
        <v>120</v>
      </c>
      <c r="R11" s="121"/>
      <c r="S11" s="121"/>
      <c r="T11" s="121"/>
      <c r="U11" s="121" t="s">
        <v>20</v>
      </c>
      <c r="V11" s="121"/>
      <c r="W11" s="121"/>
      <c r="X11" s="121"/>
      <c r="Y11" s="121"/>
      <c r="Z11" s="121"/>
    </row>
    <row r="12" spans="1:26" ht="16.5" thickBot="1" x14ac:dyDescent="0.3">
      <c r="A12" s="19" t="s">
        <v>19</v>
      </c>
      <c r="B12" s="12">
        <v>7329.3</v>
      </c>
      <c r="C12" s="13"/>
      <c r="D12" s="13"/>
      <c r="E12" s="13"/>
      <c r="F12" s="13"/>
      <c r="G12" s="13"/>
      <c r="H12" s="14"/>
      <c r="I12" s="4"/>
      <c r="J12" s="122"/>
      <c r="K12" s="123"/>
      <c r="L12" s="121" t="s">
        <v>22</v>
      </c>
      <c r="M12" s="121" t="s">
        <v>22</v>
      </c>
      <c r="N12" s="121" t="s">
        <v>22</v>
      </c>
      <c r="O12" s="121" t="s">
        <v>22</v>
      </c>
      <c r="P12" s="121" t="s">
        <v>22</v>
      </c>
      <c r="Q12" s="121" t="s">
        <v>22</v>
      </c>
      <c r="R12" s="121" t="s">
        <v>22</v>
      </c>
      <c r="S12" s="121" t="s">
        <v>22</v>
      </c>
      <c r="T12" s="121" t="s">
        <v>22</v>
      </c>
      <c r="U12" s="121" t="s">
        <v>23</v>
      </c>
      <c r="V12" s="121" t="s">
        <v>22</v>
      </c>
      <c r="W12" s="121" t="s">
        <v>22</v>
      </c>
      <c r="X12" s="121" t="s">
        <v>22</v>
      </c>
      <c r="Y12" s="121" t="s">
        <v>22</v>
      </c>
      <c r="Z12" s="121" t="s">
        <v>22</v>
      </c>
    </row>
    <row r="13" spans="1:26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4" t="s">
        <v>27</v>
      </c>
      <c r="K13" s="169" t="s">
        <v>189</v>
      </c>
      <c r="L13" s="126">
        <v>-607408.76</v>
      </c>
      <c r="M13" s="126">
        <v>16152.4</v>
      </c>
      <c r="N13" s="170">
        <v>658.56</v>
      </c>
      <c r="O13" s="126"/>
      <c r="P13" s="170"/>
      <c r="Q13" s="126"/>
      <c r="R13" s="126"/>
      <c r="S13" s="126"/>
      <c r="T13" s="171"/>
      <c r="U13" s="172"/>
      <c r="V13" s="127"/>
      <c r="W13" s="127"/>
      <c r="X13" s="127"/>
      <c r="Y13" s="127"/>
      <c r="Z13" s="30"/>
    </row>
    <row r="14" spans="1:26" ht="15.75" x14ac:dyDescent="0.25">
      <c r="A14" s="24"/>
      <c r="B14" s="25"/>
      <c r="C14" s="13" t="s">
        <v>24</v>
      </c>
      <c r="D14" s="26"/>
      <c r="E14" s="93" t="s">
        <v>25</v>
      </c>
      <c r="F14" s="94"/>
      <c r="G14" s="13" t="s">
        <v>26</v>
      </c>
      <c r="H14" s="28"/>
      <c r="I14" s="29"/>
      <c r="J14" s="129" t="s">
        <v>3</v>
      </c>
      <c r="K14" s="130" t="s">
        <v>3</v>
      </c>
      <c r="L14" s="134"/>
      <c r="M14" s="134"/>
      <c r="N14" s="173"/>
      <c r="O14" s="134"/>
      <c r="P14" s="173"/>
      <c r="Q14" s="134"/>
      <c r="R14" s="134"/>
      <c r="S14" s="134"/>
      <c r="T14" s="135"/>
      <c r="U14" s="173"/>
      <c r="V14" s="134"/>
      <c r="W14" s="134"/>
      <c r="X14" s="134"/>
      <c r="Y14" s="134"/>
      <c r="Z14" s="135"/>
    </row>
    <row r="15" spans="1:26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29">
        <v>1</v>
      </c>
      <c r="K15" s="130" t="s">
        <v>190</v>
      </c>
      <c r="L15" s="134">
        <v>765487.05</v>
      </c>
      <c r="M15" s="134">
        <v>13823</v>
      </c>
      <c r="N15" s="134">
        <v>-354</v>
      </c>
      <c r="O15" s="134">
        <v>2193.44</v>
      </c>
      <c r="P15" s="173">
        <v>4836.45</v>
      </c>
      <c r="Q15" s="134">
        <v>2265.84</v>
      </c>
      <c r="R15" s="134">
        <v>2326.9899999999998</v>
      </c>
      <c r="S15" s="134">
        <v>31050.5</v>
      </c>
      <c r="T15" s="135">
        <v>1344.24</v>
      </c>
      <c r="U15" s="173">
        <f>V15+W15+X15+Y15+Z15</f>
        <v>198629.15</v>
      </c>
      <c r="V15" s="134">
        <v>-402.04</v>
      </c>
      <c r="W15" s="134">
        <v>219.02</v>
      </c>
      <c r="X15" s="134">
        <v>125.82</v>
      </c>
      <c r="Y15" s="134">
        <v>65251.95</v>
      </c>
      <c r="Z15" s="134">
        <v>133434.4</v>
      </c>
    </row>
    <row r="16" spans="1:26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29"/>
      <c r="K16" s="130"/>
      <c r="L16" s="134"/>
      <c r="M16" s="134"/>
      <c r="N16" s="134"/>
      <c r="O16" s="134"/>
      <c r="P16" s="173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29">
        <v>2</v>
      </c>
      <c r="K17" s="130" t="s">
        <v>191</v>
      </c>
      <c r="L17" s="134">
        <v>3145391.08</v>
      </c>
      <c r="M17" s="134">
        <v>89271</v>
      </c>
      <c r="N17" s="134">
        <v>354</v>
      </c>
      <c r="O17" s="134">
        <v>12590.22</v>
      </c>
      <c r="P17" s="173">
        <v>54651.59</v>
      </c>
      <c r="Q17" s="134">
        <v>20339.439999999999</v>
      </c>
      <c r="R17" s="134">
        <v>13787.95</v>
      </c>
      <c r="S17" s="134">
        <v>183043.69</v>
      </c>
      <c r="T17" s="135">
        <v>0</v>
      </c>
      <c r="U17" s="173">
        <f>V17+W17+X17+Y17+Z17</f>
        <v>205.52</v>
      </c>
      <c r="V17" s="134">
        <v>205.52</v>
      </c>
      <c r="W17" s="134">
        <v>0</v>
      </c>
      <c r="X17" s="134">
        <v>0</v>
      </c>
      <c r="Y17" s="134">
        <v>0</v>
      </c>
      <c r="Z17" s="134">
        <v>0</v>
      </c>
    </row>
    <row r="18" spans="1:26" ht="15.75" x14ac:dyDescent="0.25">
      <c r="A18" s="24"/>
      <c r="B18" s="25"/>
      <c r="C18" s="11"/>
      <c r="D18" s="33"/>
      <c r="E18" s="11"/>
      <c r="F18" s="33"/>
      <c r="G18" s="36"/>
      <c r="H18" s="33"/>
      <c r="I18" s="35"/>
      <c r="J18" s="129"/>
      <c r="K18" s="130"/>
      <c r="L18" s="132"/>
      <c r="M18" s="134"/>
      <c r="N18" s="134"/>
      <c r="O18" s="134"/>
      <c r="P18" s="173"/>
      <c r="Q18" s="134"/>
      <c r="R18" s="134"/>
      <c r="S18" s="134"/>
      <c r="T18" s="135"/>
      <c r="U18" s="173"/>
      <c r="V18" s="134"/>
      <c r="W18" s="134"/>
      <c r="X18" s="134"/>
      <c r="Y18" s="134"/>
      <c r="Z18" s="135"/>
    </row>
    <row r="19" spans="1:26" ht="15.75" x14ac:dyDescent="0.25">
      <c r="A19" s="27"/>
      <c r="B19" s="37"/>
      <c r="C19" s="38" t="s">
        <v>23</v>
      </c>
      <c r="D19" s="28" t="s">
        <v>22</v>
      </c>
      <c r="E19" s="38" t="s">
        <v>23</v>
      </c>
      <c r="F19" s="28" t="s">
        <v>22</v>
      </c>
      <c r="G19" s="39" t="s">
        <v>23</v>
      </c>
      <c r="H19" s="28" t="s">
        <v>22</v>
      </c>
      <c r="I19" s="35"/>
      <c r="J19" s="129">
        <v>3</v>
      </c>
      <c r="K19" s="130" t="s">
        <v>202</v>
      </c>
      <c r="L19" s="134">
        <v>3192096.12</v>
      </c>
      <c r="M19" s="134">
        <v>87074.96</v>
      </c>
      <c r="N19" s="134">
        <v>0</v>
      </c>
      <c r="O19" s="134">
        <v>11138.92</v>
      </c>
      <c r="P19" s="173">
        <v>48019.71</v>
      </c>
      <c r="Q19" s="134">
        <v>18286.46</v>
      </c>
      <c r="R19" s="134">
        <v>12196.13</v>
      </c>
      <c r="S19" s="134">
        <v>178337.15</v>
      </c>
      <c r="T19" s="135">
        <v>1813.89</v>
      </c>
      <c r="U19" s="173">
        <f>V19+W19+X19+Y19+Z19</f>
        <v>33218.039999999994</v>
      </c>
      <c r="V19" s="134">
        <v>477.4</v>
      </c>
      <c r="W19" s="134">
        <v>282.99</v>
      </c>
      <c r="X19" s="134">
        <v>302.19</v>
      </c>
      <c r="Y19" s="134">
        <v>30498.62</v>
      </c>
      <c r="Z19" s="134">
        <v>1656.84</v>
      </c>
    </row>
    <row r="20" spans="1:26" ht="16.5" customHeight="1" x14ac:dyDescent="0.25">
      <c r="A20" s="40" t="s">
        <v>37</v>
      </c>
      <c r="B20" s="31" t="s">
        <v>38</v>
      </c>
      <c r="C20" s="41">
        <f>D20*12*7329.3</f>
        <v>241866.9</v>
      </c>
      <c r="D20" s="42">
        <v>2.75</v>
      </c>
      <c r="E20" s="41">
        <f>F20*12*7329.3</f>
        <v>241866.9</v>
      </c>
      <c r="F20" s="42">
        <v>2.75</v>
      </c>
      <c r="G20" s="43">
        <f>C20-E20</f>
        <v>0</v>
      </c>
      <c r="H20" s="42">
        <f>D20-F20</f>
        <v>0</v>
      </c>
      <c r="I20" s="44"/>
      <c r="J20" s="129"/>
      <c r="K20" s="130"/>
      <c r="L20" s="134"/>
      <c r="M20" s="134"/>
      <c r="N20" s="134"/>
      <c r="O20" s="134"/>
      <c r="P20" s="173"/>
      <c r="Q20" s="134"/>
      <c r="R20" s="134"/>
      <c r="S20" s="134"/>
      <c r="T20" s="135"/>
      <c r="U20" s="173"/>
      <c r="V20" s="134"/>
      <c r="W20" s="134"/>
      <c r="X20" s="134"/>
      <c r="Y20" s="134"/>
      <c r="Z20" s="134"/>
    </row>
    <row r="21" spans="1:26" ht="16.5" customHeight="1" x14ac:dyDescent="0.25">
      <c r="A21" s="40" t="s">
        <v>39</v>
      </c>
      <c r="B21" s="31" t="s">
        <v>40</v>
      </c>
      <c r="C21" s="32"/>
      <c r="D21" s="33"/>
      <c r="E21" s="32"/>
      <c r="F21" s="33"/>
      <c r="G21" s="34"/>
      <c r="H21" s="33"/>
      <c r="I21" s="35"/>
      <c r="J21" s="129">
        <v>4</v>
      </c>
      <c r="K21" s="130" t="s">
        <v>203</v>
      </c>
      <c r="L21" s="134">
        <f>L15+L17-L19</f>
        <v>718782.00999999978</v>
      </c>
      <c r="M21" s="134">
        <f t="shared" ref="M21:Z21" si="0">M15+M17-M19</f>
        <v>16019.039999999994</v>
      </c>
      <c r="N21" s="134">
        <f t="shared" si="0"/>
        <v>0</v>
      </c>
      <c r="O21" s="134">
        <f t="shared" si="0"/>
        <v>3644.74</v>
      </c>
      <c r="P21" s="173">
        <f t="shared" si="0"/>
        <v>11468.329999999994</v>
      </c>
      <c r="Q21" s="134">
        <f t="shared" si="0"/>
        <v>4318.82</v>
      </c>
      <c r="R21" s="134">
        <f t="shared" si="0"/>
        <v>3918.8100000000013</v>
      </c>
      <c r="S21" s="134">
        <f t="shared" si="0"/>
        <v>35757.040000000008</v>
      </c>
      <c r="T21" s="134">
        <f t="shared" si="0"/>
        <v>-469.65000000000009</v>
      </c>
      <c r="U21" s="173">
        <f>V21+W21+X21+Y21+Z21</f>
        <v>165616.63</v>
      </c>
      <c r="V21" s="134">
        <f t="shared" si="0"/>
        <v>-673.92</v>
      </c>
      <c r="W21" s="134">
        <f t="shared" si="0"/>
        <v>-63.97</v>
      </c>
      <c r="X21" s="134">
        <f t="shared" si="0"/>
        <v>-176.37</v>
      </c>
      <c r="Y21" s="134">
        <f t="shared" si="0"/>
        <v>34753.33</v>
      </c>
      <c r="Z21" s="134">
        <f t="shared" si="0"/>
        <v>131777.56</v>
      </c>
    </row>
    <row r="22" spans="1:26" ht="16.5" customHeight="1" x14ac:dyDescent="0.25">
      <c r="A22" s="40" t="s">
        <v>41</v>
      </c>
      <c r="B22" s="31" t="s">
        <v>42</v>
      </c>
      <c r="C22" s="32"/>
      <c r="D22" s="33"/>
      <c r="E22" s="32"/>
      <c r="F22" s="33"/>
      <c r="G22" s="34"/>
      <c r="H22" s="33"/>
      <c r="I22" s="35"/>
      <c r="J22" s="129"/>
      <c r="K22" s="130"/>
      <c r="L22" s="134"/>
      <c r="M22" s="134"/>
      <c r="N22" s="134"/>
      <c r="O22" s="134"/>
      <c r="P22" s="173"/>
      <c r="Q22" s="134"/>
      <c r="R22" s="134"/>
      <c r="S22" s="134"/>
      <c r="T22" s="135"/>
      <c r="U22" s="173"/>
      <c r="V22" s="134"/>
      <c r="W22" s="134"/>
      <c r="X22" s="134"/>
      <c r="Y22" s="134"/>
      <c r="Z22" s="135"/>
    </row>
    <row r="23" spans="1:26" ht="16.5" customHeight="1" x14ac:dyDescent="0.25">
      <c r="A23" s="40" t="s">
        <v>43</v>
      </c>
      <c r="B23" s="31" t="s">
        <v>44</v>
      </c>
      <c r="C23" s="32"/>
      <c r="D23" s="33"/>
      <c r="E23" s="32"/>
      <c r="F23" s="33"/>
      <c r="G23" s="34"/>
      <c r="H23" s="33"/>
      <c r="I23" s="35"/>
      <c r="J23" s="129">
        <v>5</v>
      </c>
      <c r="K23" s="130" t="s">
        <v>50</v>
      </c>
      <c r="L23" s="134">
        <f>E127</f>
        <v>3097949.926</v>
      </c>
      <c r="M23" s="134">
        <v>119246.39999999999</v>
      </c>
      <c r="N23" s="134">
        <v>0</v>
      </c>
      <c r="O23" s="134"/>
      <c r="P23" s="173"/>
      <c r="Q23" s="134"/>
      <c r="R23" s="134"/>
      <c r="S23" s="134"/>
      <c r="T23" s="135"/>
      <c r="U23" s="173"/>
      <c r="V23" s="134"/>
      <c r="W23" s="134"/>
      <c r="X23" s="134"/>
      <c r="Y23" s="134"/>
      <c r="Z23" s="135"/>
    </row>
    <row r="24" spans="1:26" ht="16.5" customHeight="1" x14ac:dyDescent="0.25">
      <c r="A24" s="24" t="s">
        <v>45</v>
      </c>
      <c r="B24" s="31" t="s">
        <v>192</v>
      </c>
      <c r="C24" s="32"/>
      <c r="D24" s="33"/>
      <c r="E24" s="32"/>
      <c r="F24" s="33"/>
      <c r="G24" s="34"/>
      <c r="H24" s="33"/>
      <c r="I24" s="35"/>
      <c r="J24" s="129">
        <v>6</v>
      </c>
      <c r="K24" s="130" t="s">
        <v>52</v>
      </c>
      <c r="L24" s="134">
        <f>L17-L23</f>
        <v>47441.154000000097</v>
      </c>
      <c r="M24" s="134">
        <f t="shared" ref="M24:N24" si="1">M17-M23</f>
        <v>-29975.399999999994</v>
      </c>
      <c r="N24" s="134">
        <f t="shared" si="1"/>
        <v>354</v>
      </c>
      <c r="O24" s="134"/>
      <c r="P24" s="130"/>
      <c r="Q24" s="132"/>
      <c r="R24" s="132"/>
      <c r="S24" s="132"/>
      <c r="T24" s="133"/>
      <c r="U24" s="173"/>
      <c r="V24" s="134"/>
      <c r="W24" s="134"/>
      <c r="X24" s="134"/>
      <c r="Y24" s="134"/>
      <c r="Z24" s="135"/>
    </row>
    <row r="25" spans="1:26" ht="16.5" customHeight="1" x14ac:dyDescent="0.25">
      <c r="A25" s="24" t="s">
        <v>46</v>
      </c>
      <c r="B25" s="31" t="s">
        <v>103</v>
      </c>
      <c r="C25" s="32"/>
      <c r="D25" s="33"/>
      <c r="E25" s="32"/>
      <c r="F25" s="33"/>
      <c r="G25" s="34"/>
      <c r="H25" s="33"/>
      <c r="I25" s="35"/>
      <c r="J25" s="129"/>
      <c r="K25" s="130" t="s">
        <v>53</v>
      </c>
      <c r="L25" s="134"/>
      <c r="M25" s="134"/>
      <c r="N25" s="173"/>
      <c r="O25" s="134"/>
      <c r="P25" s="173"/>
      <c r="Q25" s="134"/>
      <c r="R25" s="134"/>
      <c r="S25" s="134"/>
      <c r="T25" s="135"/>
      <c r="U25" s="173"/>
      <c r="V25" s="134"/>
      <c r="W25" s="134"/>
      <c r="X25" s="134"/>
      <c r="Y25" s="134"/>
      <c r="Z25" s="134"/>
    </row>
    <row r="26" spans="1:26" ht="15.75" customHeight="1" x14ac:dyDescent="0.25">
      <c r="A26" s="24" t="s">
        <v>47</v>
      </c>
      <c r="B26" s="31" t="s">
        <v>3</v>
      </c>
      <c r="C26" s="32"/>
      <c r="D26" s="33"/>
      <c r="E26" s="32"/>
      <c r="F26" s="33"/>
      <c r="G26" s="34"/>
      <c r="H26" s="33"/>
      <c r="I26" s="35"/>
      <c r="J26" s="129"/>
      <c r="K26" s="130" t="s">
        <v>55</v>
      </c>
      <c r="L26" s="134"/>
      <c r="M26" s="134"/>
      <c r="N26" s="173"/>
      <c r="O26" s="134"/>
      <c r="P26" s="173"/>
      <c r="Q26" s="134"/>
      <c r="R26" s="134"/>
      <c r="S26" s="134"/>
      <c r="T26" s="135"/>
      <c r="U26" s="173"/>
      <c r="V26" s="134"/>
      <c r="W26" s="134"/>
      <c r="X26" s="134"/>
      <c r="Y26" s="134"/>
      <c r="Z26" s="135"/>
    </row>
    <row r="27" spans="1:26" ht="15.75" customHeight="1" x14ac:dyDescent="0.25">
      <c r="A27" s="24" t="s">
        <v>48</v>
      </c>
      <c r="B27" s="31" t="s">
        <v>3</v>
      </c>
      <c r="C27" s="32"/>
      <c r="D27" s="33"/>
      <c r="E27" s="32"/>
      <c r="F27" s="33"/>
      <c r="G27" s="34"/>
      <c r="H27" s="33"/>
      <c r="I27" s="35"/>
      <c r="J27" s="129"/>
      <c r="K27" s="130"/>
      <c r="L27" s="134"/>
      <c r="M27" s="134"/>
      <c r="N27" s="134"/>
      <c r="O27" s="134"/>
      <c r="P27" s="173"/>
      <c r="Q27" s="134"/>
      <c r="R27" s="134"/>
      <c r="S27" s="134"/>
      <c r="T27" s="135"/>
      <c r="U27" s="173"/>
      <c r="V27" s="134"/>
      <c r="W27" s="134"/>
      <c r="X27" s="134"/>
      <c r="Y27" s="134"/>
      <c r="Z27" s="135"/>
    </row>
    <row r="28" spans="1:26" ht="15.75" x14ac:dyDescent="0.25">
      <c r="A28" s="24" t="s">
        <v>49</v>
      </c>
      <c r="B28" s="31" t="s">
        <v>3</v>
      </c>
      <c r="C28" s="32"/>
      <c r="D28" s="33"/>
      <c r="E28" s="32"/>
      <c r="F28" s="33"/>
      <c r="G28" s="34"/>
      <c r="H28" s="33"/>
      <c r="I28" s="35"/>
      <c r="J28" s="129">
        <v>7</v>
      </c>
      <c r="K28" s="130" t="s">
        <v>60</v>
      </c>
      <c r="L28" s="134">
        <f>L19-L23</f>
        <v>94146.194000000134</v>
      </c>
      <c r="M28" s="134">
        <f t="shared" ref="M28:N28" si="2">M19-M23</f>
        <v>-32171.439999999988</v>
      </c>
      <c r="N28" s="134">
        <f t="shared" si="2"/>
        <v>0</v>
      </c>
      <c r="O28" s="134"/>
      <c r="P28" s="173"/>
      <c r="Q28" s="134"/>
      <c r="R28" s="134"/>
      <c r="S28" s="134"/>
      <c r="T28" s="135"/>
      <c r="U28" s="173"/>
      <c r="V28" s="134"/>
      <c r="W28" s="134"/>
      <c r="X28" s="134"/>
      <c r="Y28" s="134"/>
      <c r="Z28" s="135"/>
    </row>
    <row r="29" spans="1:26" ht="15.75" x14ac:dyDescent="0.25">
      <c r="A29" s="24"/>
      <c r="B29" s="31"/>
      <c r="C29" s="32"/>
      <c r="D29" s="33"/>
      <c r="E29" s="32"/>
      <c r="F29" s="33"/>
      <c r="G29" s="34"/>
      <c r="H29" s="33"/>
      <c r="I29" s="35"/>
      <c r="J29" s="129"/>
      <c r="K29" s="130"/>
      <c r="L29" s="134" t="s">
        <v>3</v>
      </c>
      <c r="M29" s="134"/>
      <c r="N29" s="173"/>
      <c r="O29" s="134"/>
      <c r="P29" s="173"/>
      <c r="Q29" s="134"/>
      <c r="R29" s="134"/>
      <c r="S29" s="134"/>
      <c r="T29" s="135"/>
      <c r="U29" s="173"/>
      <c r="V29" s="132"/>
      <c r="W29" s="132"/>
      <c r="X29" s="132"/>
      <c r="Y29" s="132"/>
      <c r="Z29" s="133"/>
    </row>
    <row r="30" spans="1:26" ht="16.5" thickBot="1" x14ac:dyDescent="0.3">
      <c r="A30" s="45" t="s">
        <v>51</v>
      </c>
      <c r="B30" s="46" t="s">
        <v>38</v>
      </c>
      <c r="C30" s="41">
        <f>D30*12*7329.3</f>
        <v>290240.27999999997</v>
      </c>
      <c r="D30" s="47">
        <v>3.3</v>
      </c>
      <c r="E30" s="41">
        <f>F30*12*7329.3</f>
        <v>290240.27999999997</v>
      </c>
      <c r="F30" s="68">
        <v>3.3</v>
      </c>
      <c r="G30" s="43">
        <f>C30-E30</f>
        <v>0</v>
      </c>
      <c r="H30" s="47">
        <f>D30-F30</f>
        <v>0</v>
      </c>
      <c r="I30" s="35"/>
      <c r="J30" s="129"/>
      <c r="K30" s="136"/>
      <c r="L30" s="134"/>
      <c r="M30" s="134"/>
      <c r="N30" s="173"/>
      <c r="O30" s="134"/>
      <c r="P30" s="173"/>
      <c r="Q30" s="134"/>
      <c r="R30" s="134"/>
      <c r="S30" s="134"/>
      <c r="T30" s="135"/>
      <c r="U30" s="173"/>
      <c r="V30" s="134"/>
      <c r="W30" s="134"/>
      <c r="X30" s="134"/>
      <c r="Y30" s="134"/>
      <c r="Z30" s="134"/>
    </row>
    <row r="31" spans="1:26" ht="15.75" x14ac:dyDescent="0.25">
      <c r="A31" s="40" t="s">
        <v>39</v>
      </c>
      <c r="B31" s="48" t="s">
        <v>40</v>
      </c>
      <c r="C31" s="32"/>
      <c r="D31" s="33"/>
      <c r="E31" s="32"/>
      <c r="F31" s="33"/>
      <c r="G31" s="34"/>
      <c r="H31" s="33"/>
      <c r="I31" s="35"/>
      <c r="J31" s="124" t="s">
        <v>124</v>
      </c>
      <c r="K31" s="125" t="s">
        <v>204</v>
      </c>
      <c r="L31" s="131">
        <f>L13+L28</f>
        <v>-513262.56599999988</v>
      </c>
      <c r="M31" s="131">
        <f t="shared" ref="M31:N31" si="3">M13+M28</f>
        <v>-16019.039999999988</v>
      </c>
      <c r="N31" s="131">
        <f t="shared" si="3"/>
        <v>658.56</v>
      </c>
      <c r="O31" s="131"/>
      <c r="P31" s="177"/>
      <c r="Q31" s="174"/>
      <c r="R31" s="174"/>
      <c r="S31" s="174"/>
      <c r="T31" s="135"/>
      <c r="U31" s="173"/>
      <c r="V31" s="174"/>
      <c r="W31" s="174"/>
      <c r="X31" s="174"/>
      <c r="Y31" s="134"/>
      <c r="Z31" s="135"/>
    </row>
    <row r="32" spans="1:26" ht="15.75" x14ac:dyDescent="0.25">
      <c r="A32" s="40" t="s">
        <v>54</v>
      </c>
      <c r="B32" s="48" t="s">
        <v>42</v>
      </c>
      <c r="C32" s="32"/>
      <c r="D32" s="33"/>
      <c r="E32" s="32"/>
      <c r="F32" s="33"/>
      <c r="G32" s="34"/>
      <c r="H32" s="33"/>
      <c r="I32" s="35"/>
      <c r="J32" s="129"/>
      <c r="K32" s="125" t="s">
        <v>3</v>
      </c>
      <c r="L32" s="134"/>
      <c r="M32" s="132"/>
      <c r="N32" s="130"/>
      <c r="O32" s="132"/>
      <c r="P32" s="173"/>
      <c r="Q32" s="134"/>
      <c r="R32" s="134"/>
      <c r="S32" s="134"/>
      <c r="T32" s="135"/>
      <c r="U32" s="173"/>
      <c r="V32" s="134"/>
      <c r="W32" s="134"/>
      <c r="X32" s="134"/>
      <c r="Y32" s="134"/>
      <c r="Z32" s="135"/>
    </row>
    <row r="33" spans="1:26" ht="15.75" x14ac:dyDescent="0.25">
      <c r="A33" s="40" t="s">
        <v>56</v>
      </c>
      <c r="B33" s="48" t="s">
        <v>57</v>
      </c>
      <c r="C33" s="32"/>
      <c r="D33" s="33"/>
      <c r="E33" s="32"/>
      <c r="F33" s="33"/>
      <c r="G33" s="34"/>
      <c r="H33" s="33"/>
      <c r="I33" s="35"/>
      <c r="J33" s="129"/>
      <c r="K33" s="125" t="s">
        <v>156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4"/>
      <c r="V33" s="134"/>
      <c r="W33" s="134"/>
      <c r="X33" s="134"/>
      <c r="Y33" s="134"/>
      <c r="Z33" s="135"/>
    </row>
    <row r="34" spans="1:26" ht="15.75" x14ac:dyDescent="0.25">
      <c r="A34" s="40" t="s">
        <v>58</v>
      </c>
      <c r="B34" s="48" t="s">
        <v>59</v>
      </c>
      <c r="C34" s="32"/>
      <c r="D34" s="33"/>
      <c r="E34" s="32"/>
      <c r="F34" s="33"/>
      <c r="G34" s="34"/>
      <c r="H34" s="33"/>
      <c r="I34" s="35"/>
      <c r="J34" s="129"/>
      <c r="K34" s="125" t="s">
        <v>157</v>
      </c>
      <c r="L34" s="131">
        <f>41824.62+36888</f>
        <v>78712.62</v>
      </c>
      <c r="M34" s="134"/>
      <c r="N34" s="134"/>
      <c r="O34" s="142"/>
      <c r="P34" s="142"/>
      <c r="Q34" s="142"/>
      <c r="R34" s="142"/>
      <c r="S34" s="142"/>
      <c r="T34" s="142"/>
      <c r="U34" s="134"/>
      <c r="V34" s="134"/>
      <c r="W34" s="134"/>
      <c r="X34" s="134"/>
      <c r="Y34" s="134"/>
      <c r="Z34" s="135"/>
    </row>
    <row r="35" spans="1:26" ht="15.75" x14ac:dyDescent="0.25">
      <c r="A35" s="40" t="s">
        <v>61</v>
      </c>
      <c r="B35" s="48" t="s">
        <v>62</v>
      </c>
      <c r="C35" s="32"/>
      <c r="D35" s="33"/>
      <c r="E35" s="32"/>
      <c r="F35" s="33"/>
      <c r="G35" s="34"/>
      <c r="H35" s="33"/>
      <c r="I35" s="35"/>
      <c r="J35" s="129">
        <v>1</v>
      </c>
      <c r="K35" s="166" t="s">
        <v>195</v>
      </c>
      <c r="L35" s="134">
        <v>5028.5</v>
      </c>
      <c r="M35" s="134"/>
      <c r="N35" s="134"/>
      <c r="O35" s="132"/>
      <c r="P35" s="132"/>
      <c r="Q35" s="132"/>
      <c r="R35" s="132"/>
      <c r="S35" s="132"/>
      <c r="T35" s="132"/>
      <c r="U35" s="134"/>
      <c r="V35" s="134"/>
      <c r="W35" s="134"/>
      <c r="X35" s="134"/>
      <c r="Y35" s="134"/>
      <c r="Z35" s="135"/>
    </row>
    <row r="36" spans="1:26" ht="15.75" x14ac:dyDescent="0.25">
      <c r="A36" s="24" t="s">
        <v>45</v>
      </c>
      <c r="B36" s="48" t="s">
        <v>63</v>
      </c>
      <c r="C36" s="32"/>
      <c r="D36" s="33"/>
      <c r="E36" s="32"/>
      <c r="F36" s="33"/>
      <c r="G36" s="34"/>
      <c r="H36" s="33"/>
      <c r="I36" s="35"/>
      <c r="J36" s="129">
        <v>2</v>
      </c>
      <c r="K36" s="168" t="s">
        <v>196</v>
      </c>
      <c r="L36" s="134">
        <v>38157.050000000003</v>
      </c>
      <c r="M36" s="134"/>
      <c r="N36" s="134"/>
      <c r="O36" s="132"/>
      <c r="P36" s="132"/>
      <c r="Q36" s="132"/>
      <c r="R36" s="132"/>
      <c r="S36" s="132"/>
      <c r="T36" s="132"/>
      <c r="U36" s="134"/>
      <c r="V36" s="134"/>
      <c r="W36" s="134"/>
      <c r="X36" s="134"/>
      <c r="Y36" s="134"/>
      <c r="Z36" s="135"/>
    </row>
    <row r="37" spans="1:26" ht="15.75" x14ac:dyDescent="0.25">
      <c r="A37" s="24" t="s">
        <v>46</v>
      </c>
      <c r="B37" s="48" t="s">
        <v>64</v>
      </c>
      <c r="C37" s="32"/>
      <c r="D37" s="33"/>
      <c r="E37" s="32"/>
      <c r="F37" s="33"/>
      <c r="G37" s="34"/>
      <c r="H37" s="33"/>
      <c r="I37" s="35"/>
      <c r="J37" s="129">
        <v>3</v>
      </c>
      <c r="K37" s="168" t="s">
        <v>197</v>
      </c>
      <c r="L37" s="132">
        <v>21459.17</v>
      </c>
      <c r="M37" s="132"/>
      <c r="N37" s="132"/>
      <c r="O37" s="132"/>
      <c r="P37" s="132"/>
      <c r="Q37" s="132"/>
      <c r="R37" s="132"/>
      <c r="S37" s="132"/>
      <c r="T37" s="132"/>
      <c r="U37" s="134"/>
      <c r="V37" s="134"/>
      <c r="W37" s="134"/>
      <c r="X37" s="134"/>
      <c r="Y37" s="134"/>
      <c r="Z37" s="135"/>
    </row>
    <row r="38" spans="1:26" ht="15.75" x14ac:dyDescent="0.25">
      <c r="A38" s="24" t="s">
        <v>47</v>
      </c>
      <c r="B38" s="48" t="s">
        <v>65</v>
      </c>
      <c r="C38" s="32"/>
      <c r="D38" s="33"/>
      <c r="E38" s="32"/>
      <c r="F38" s="33"/>
      <c r="G38" s="34"/>
      <c r="H38" s="33"/>
      <c r="I38" s="35"/>
      <c r="J38" s="129">
        <v>4</v>
      </c>
      <c r="K38" s="168" t="s">
        <v>198</v>
      </c>
      <c r="L38" s="134">
        <v>7651.37</v>
      </c>
      <c r="M38" s="134"/>
      <c r="N38" s="134"/>
      <c r="O38" s="132"/>
      <c r="P38" s="132"/>
      <c r="Q38" s="132"/>
      <c r="R38" s="132"/>
      <c r="S38" s="132"/>
      <c r="T38" s="132"/>
      <c r="U38" s="134"/>
      <c r="V38" s="134"/>
      <c r="W38" s="134"/>
      <c r="X38" s="134"/>
      <c r="Y38" s="134"/>
      <c r="Z38" s="135"/>
    </row>
    <row r="39" spans="1:26" ht="15.75" x14ac:dyDescent="0.25">
      <c r="A39" s="24" t="s">
        <v>48</v>
      </c>
      <c r="B39" s="48" t="s">
        <v>66</v>
      </c>
      <c r="C39" s="32"/>
      <c r="D39" s="33"/>
      <c r="E39" s="32"/>
      <c r="F39" s="33"/>
      <c r="G39" s="34"/>
      <c r="H39" s="33"/>
      <c r="I39" s="35"/>
      <c r="J39" s="129">
        <v>5</v>
      </c>
      <c r="K39" s="165" t="s">
        <v>199</v>
      </c>
      <c r="L39" s="134">
        <v>3096.2</v>
      </c>
      <c r="M39" s="131"/>
      <c r="N39" s="131"/>
      <c r="O39" s="132"/>
      <c r="P39" s="132"/>
      <c r="Q39" s="132"/>
      <c r="R39" s="132"/>
      <c r="S39" s="132"/>
      <c r="T39" s="132"/>
      <c r="U39" s="134"/>
      <c r="V39" s="134"/>
      <c r="W39" s="134"/>
      <c r="X39" s="134"/>
      <c r="Y39" s="134"/>
      <c r="Z39" s="135"/>
    </row>
    <row r="40" spans="1:26" ht="15.75" x14ac:dyDescent="0.25">
      <c r="A40" s="24" t="s">
        <v>49</v>
      </c>
      <c r="B40" s="48" t="s">
        <v>67</v>
      </c>
      <c r="C40" s="32"/>
      <c r="D40" s="33"/>
      <c r="E40" s="32"/>
      <c r="F40" s="33"/>
      <c r="G40" s="34"/>
      <c r="H40" s="33"/>
      <c r="I40" s="35"/>
      <c r="J40" s="129">
        <v>6</v>
      </c>
      <c r="K40" s="165" t="s">
        <v>200</v>
      </c>
      <c r="L40" s="132">
        <v>7109.12</v>
      </c>
      <c r="M40" s="132"/>
      <c r="N40" s="132"/>
      <c r="O40" s="132"/>
      <c r="P40" s="132"/>
      <c r="Q40" s="132"/>
      <c r="R40" s="132"/>
      <c r="S40" s="132"/>
      <c r="T40" s="132"/>
      <c r="U40" s="134"/>
      <c r="V40" s="134"/>
      <c r="W40" s="134"/>
      <c r="X40" s="134"/>
      <c r="Y40" s="134"/>
      <c r="Z40" s="135"/>
    </row>
    <row r="41" spans="1:26" ht="15.75" x14ac:dyDescent="0.25">
      <c r="A41" s="24"/>
      <c r="B41" s="48" t="s">
        <v>68</v>
      </c>
      <c r="C41" s="32"/>
      <c r="D41" s="33"/>
      <c r="E41" s="32"/>
      <c r="F41" s="33"/>
      <c r="G41" s="34"/>
      <c r="H41" s="33"/>
      <c r="I41" s="35"/>
      <c r="J41" s="129"/>
      <c r="K41" s="125"/>
      <c r="L41" s="132"/>
      <c r="M41" s="132"/>
      <c r="N41" s="132"/>
      <c r="O41" s="132"/>
      <c r="P41" s="132"/>
      <c r="Q41" s="132"/>
      <c r="R41" s="132"/>
      <c r="S41" s="132"/>
      <c r="T41" s="132"/>
      <c r="U41" s="134"/>
      <c r="V41" s="134"/>
      <c r="W41" s="134"/>
      <c r="X41" s="134"/>
      <c r="Y41" s="134"/>
      <c r="Z41" s="135"/>
    </row>
    <row r="42" spans="1:26" ht="15.75" x14ac:dyDescent="0.25">
      <c r="A42" s="24"/>
      <c r="B42" s="48" t="s">
        <v>70</v>
      </c>
      <c r="C42" s="32"/>
      <c r="D42" s="33"/>
      <c r="E42" s="32"/>
      <c r="F42" s="33"/>
      <c r="G42" s="34"/>
      <c r="H42" s="33"/>
      <c r="I42" s="35"/>
      <c r="J42" s="129"/>
      <c r="K42" s="125" t="s">
        <v>181</v>
      </c>
      <c r="L42" s="131">
        <f>L34-L35-L36-L37-L38-L39-L40</f>
        <v>-3788.7900000000054</v>
      </c>
      <c r="M42" s="131"/>
      <c r="N42" s="131"/>
      <c r="O42" s="132"/>
      <c r="P42" s="132"/>
      <c r="Q42" s="132"/>
      <c r="R42" s="132"/>
      <c r="S42" s="132"/>
      <c r="T42" s="132"/>
      <c r="U42" s="134"/>
      <c r="V42" s="134"/>
      <c r="W42" s="134"/>
      <c r="X42" s="134"/>
      <c r="Y42" s="134"/>
      <c r="Z42" s="135"/>
    </row>
    <row r="43" spans="1:26" ht="15.75" x14ac:dyDescent="0.25">
      <c r="A43" s="24"/>
      <c r="B43" s="48" t="s">
        <v>71</v>
      </c>
      <c r="C43" s="32"/>
      <c r="D43" s="33"/>
      <c r="E43" s="32"/>
      <c r="F43" s="33"/>
      <c r="G43" s="34"/>
      <c r="H43" s="33"/>
      <c r="I43" s="35"/>
      <c r="J43" s="129"/>
      <c r="K43" s="130" t="s">
        <v>201</v>
      </c>
      <c r="L43" s="132"/>
      <c r="M43" s="132"/>
      <c r="N43" s="132"/>
      <c r="O43" s="132"/>
      <c r="P43" s="132"/>
      <c r="Q43" s="132"/>
      <c r="R43" s="132"/>
      <c r="S43" s="132"/>
      <c r="T43" s="132"/>
      <c r="U43" s="134"/>
      <c r="V43" s="134"/>
      <c r="W43" s="134"/>
      <c r="X43" s="134"/>
      <c r="Y43" s="134"/>
      <c r="Z43" s="135"/>
    </row>
    <row r="44" spans="1:26" ht="15.75" x14ac:dyDescent="0.25">
      <c r="A44" s="27"/>
      <c r="B44" s="37"/>
      <c r="C44" s="38"/>
      <c r="D44" s="28"/>
      <c r="E44" s="38"/>
      <c r="F44" s="28"/>
      <c r="G44" s="39"/>
      <c r="H44" s="28"/>
      <c r="I44" s="35"/>
      <c r="J44" s="129"/>
      <c r="K44" s="125" t="s">
        <v>69</v>
      </c>
      <c r="L44" s="132"/>
      <c r="M44" s="132"/>
      <c r="N44" s="132"/>
      <c r="O44" s="132"/>
      <c r="P44" s="132"/>
      <c r="Q44" s="132"/>
      <c r="R44" s="132"/>
      <c r="S44" s="132"/>
      <c r="T44" s="132"/>
      <c r="U44" s="134"/>
      <c r="V44" s="134"/>
      <c r="W44" s="134"/>
      <c r="X44" s="134"/>
      <c r="Y44" s="134"/>
      <c r="Z44" s="135"/>
    </row>
    <row r="45" spans="1:26" ht="16.5" thickBot="1" x14ac:dyDescent="0.3">
      <c r="A45" s="45" t="s">
        <v>72</v>
      </c>
      <c r="B45" s="49" t="s">
        <v>73</v>
      </c>
      <c r="C45" s="41">
        <f>D45*12*7329.3</f>
        <v>117855.14400000001</v>
      </c>
      <c r="D45" s="47">
        <v>1.34</v>
      </c>
      <c r="E45" s="41">
        <f>F45*12*7329.3</f>
        <v>117855.14400000001</v>
      </c>
      <c r="F45" s="47">
        <v>1.34</v>
      </c>
      <c r="G45" s="43">
        <f>C45-E45</f>
        <v>0</v>
      </c>
      <c r="H45" s="47">
        <f>D45-F45</f>
        <v>0</v>
      </c>
      <c r="I45" s="35"/>
      <c r="J45" s="137"/>
      <c r="K45" s="138" t="s">
        <v>205</v>
      </c>
      <c r="L45" s="138"/>
      <c r="M45" s="138"/>
      <c r="N45" s="138"/>
      <c r="O45" s="138"/>
      <c r="P45" s="138"/>
      <c r="Q45" s="138"/>
      <c r="R45" s="138"/>
      <c r="S45" s="138"/>
      <c r="T45" s="138"/>
      <c r="U45" s="139"/>
      <c r="V45" s="139"/>
      <c r="W45" s="139"/>
      <c r="X45" s="139"/>
      <c r="Y45" s="139"/>
      <c r="Z45" s="140"/>
    </row>
    <row r="46" spans="1:26" ht="15.75" x14ac:dyDescent="0.25">
      <c r="A46" s="40" t="s">
        <v>74</v>
      </c>
      <c r="B46" s="31" t="s">
        <v>75</v>
      </c>
      <c r="C46" s="50"/>
      <c r="D46" s="51" t="s">
        <v>3</v>
      </c>
      <c r="E46" s="50"/>
      <c r="F46" s="51" t="s">
        <v>3</v>
      </c>
      <c r="G46" s="52"/>
      <c r="H46" s="51" t="s">
        <v>3</v>
      </c>
      <c r="I46" s="35"/>
      <c r="K46" s="3"/>
      <c r="L46" s="3"/>
      <c r="M46" s="3"/>
      <c r="N46" s="3"/>
      <c r="O46" s="3"/>
      <c r="P46" s="3"/>
      <c r="Q46" s="3"/>
      <c r="R46" s="3"/>
      <c r="S46" s="3"/>
      <c r="T46" s="3"/>
      <c r="U46" s="141"/>
      <c r="V46" s="141"/>
      <c r="W46" s="141"/>
      <c r="X46" s="141"/>
      <c r="Y46" s="141"/>
      <c r="Z46" s="3"/>
    </row>
    <row r="47" spans="1:26" ht="15.75" x14ac:dyDescent="0.25">
      <c r="A47" s="40" t="s">
        <v>39</v>
      </c>
      <c r="B47" s="31" t="s">
        <v>76</v>
      </c>
      <c r="C47" s="50"/>
      <c r="D47" s="51"/>
      <c r="E47" s="50"/>
      <c r="F47" s="51"/>
      <c r="G47" s="52"/>
      <c r="H47" s="51"/>
      <c r="I47" s="35"/>
      <c r="K47" s="3" t="s">
        <v>3</v>
      </c>
      <c r="L47" s="3"/>
      <c r="M47" s="3"/>
      <c r="N47" s="3"/>
      <c r="O47" s="3"/>
      <c r="P47" s="3"/>
      <c r="Q47" s="3"/>
      <c r="R47" s="3"/>
      <c r="S47" s="3"/>
      <c r="T47" s="3"/>
      <c r="U47" s="141"/>
      <c r="V47" s="141"/>
      <c r="W47" s="141"/>
      <c r="X47" s="141"/>
      <c r="Y47" s="3"/>
      <c r="Z47" s="3"/>
    </row>
    <row r="48" spans="1:26" ht="15.75" x14ac:dyDescent="0.25">
      <c r="A48" s="40"/>
      <c r="B48" s="31"/>
      <c r="C48" s="50"/>
      <c r="D48" s="51"/>
      <c r="E48" s="50"/>
      <c r="F48" s="51"/>
      <c r="G48" s="52"/>
      <c r="H48" s="51"/>
      <c r="I48" s="3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x14ac:dyDescent="0.25">
      <c r="A49" s="45" t="s">
        <v>77</v>
      </c>
      <c r="B49" s="49" t="s">
        <v>78</v>
      </c>
      <c r="C49" s="41">
        <f>D49*12*7329.3</f>
        <v>49252.896000000008</v>
      </c>
      <c r="D49" s="47">
        <v>0.56000000000000005</v>
      </c>
      <c r="E49" s="41">
        <f>F49*12*7329.3</f>
        <v>49252.896000000008</v>
      </c>
      <c r="F49" s="47">
        <v>0.56000000000000005</v>
      </c>
      <c r="G49" s="43">
        <f>C49-E49</f>
        <v>0</v>
      </c>
      <c r="H49" s="47">
        <f>D49-F49</f>
        <v>0</v>
      </c>
      <c r="I49" s="35"/>
      <c r="K49" s="3" t="s">
        <v>165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40" t="s">
        <v>79</v>
      </c>
      <c r="B50" s="31"/>
      <c r="C50" s="50"/>
      <c r="D50" s="51"/>
      <c r="E50" s="50"/>
      <c r="F50" s="51"/>
      <c r="G50" s="52"/>
      <c r="H50" s="51"/>
      <c r="I50" s="35"/>
    </row>
    <row r="51" spans="1:26" x14ac:dyDescent="0.25">
      <c r="A51" s="53" t="s">
        <v>80</v>
      </c>
      <c r="B51" s="54"/>
      <c r="C51" s="55"/>
      <c r="D51" s="56"/>
      <c r="E51" s="55"/>
      <c r="F51" s="56"/>
      <c r="G51" s="57"/>
      <c r="H51" s="56"/>
      <c r="I51" s="44"/>
    </row>
    <row r="52" spans="1:26" x14ac:dyDescent="0.25">
      <c r="A52" s="40" t="s">
        <v>81</v>
      </c>
      <c r="B52" s="31" t="s">
        <v>82</v>
      </c>
      <c r="C52" s="41">
        <f>D52*12*7329.3</f>
        <v>378191.87999999995</v>
      </c>
      <c r="D52" s="42">
        <v>4.3</v>
      </c>
      <c r="E52" s="41">
        <f>F52*12*7329.3</f>
        <v>378191.87999999995</v>
      </c>
      <c r="F52" s="42">
        <v>4.3</v>
      </c>
      <c r="G52" s="43">
        <f>C52-E52</f>
        <v>0</v>
      </c>
      <c r="H52" s="47">
        <f>D52-F52</f>
        <v>0</v>
      </c>
      <c r="I52" s="35"/>
    </row>
    <row r="53" spans="1:26" x14ac:dyDescent="0.25">
      <c r="A53" s="40" t="s">
        <v>83</v>
      </c>
      <c r="B53" s="31" t="s">
        <v>84</v>
      </c>
      <c r="C53" s="58"/>
      <c r="D53" s="42"/>
      <c r="E53" s="58"/>
      <c r="F53" s="42"/>
      <c r="G53" s="59"/>
      <c r="H53" s="42"/>
      <c r="I53" s="35"/>
    </row>
    <row r="54" spans="1:26" x14ac:dyDescent="0.25">
      <c r="A54" s="40" t="s">
        <v>85</v>
      </c>
      <c r="B54" s="31" t="s">
        <v>107</v>
      </c>
      <c r="C54" s="60"/>
      <c r="D54" s="61"/>
      <c r="E54" s="60"/>
      <c r="F54" s="61"/>
      <c r="G54" s="62"/>
      <c r="H54" s="61"/>
      <c r="I54" s="35"/>
    </row>
    <row r="55" spans="1:26" x14ac:dyDescent="0.25">
      <c r="A55" s="24" t="s">
        <v>45</v>
      </c>
      <c r="B55" s="31" t="s">
        <v>106</v>
      </c>
      <c r="C55" s="60"/>
      <c r="D55" s="61"/>
      <c r="E55" s="60"/>
      <c r="F55" s="61"/>
      <c r="G55" s="62"/>
      <c r="H55" s="61"/>
      <c r="I55" s="35"/>
    </row>
    <row r="56" spans="1:26" ht="15.75" x14ac:dyDescent="0.25">
      <c r="A56" s="24" t="s">
        <v>46</v>
      </c>
      <c r="B56" s="31" t="s">
        <v>86</v>
      </c>
      <c r="C56" s="60"/>
      <c r="D56" s="61"/>
      <c r="E56" s="60"/>
      <c r="F56" s="61"/>
      <c r="G56" s="62"/>
      <c r="H56" s="61"/>
      <c r="I56" s="35"/>
      <c r="J56" s="176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67"/>
      <c r="V56" s="167"/>
      <c r="W56" s="167"/>
      <c r="X56" s="167"/>
      <c r="Y56" s="167"/>
      <c r="Z56" s="175"/>
    </row>
    <row r="57" spans="1:26" ht="15.75" x14ac:dyDescent="0.25">
      <c r="A57" s="24" t="s">
        <v>47</v>
      </c>
      <c r="B57" s="31" t="s">
        <v>87</v>
      </c>
      <c r="C57" s="60"/>
      <c r="D57" s="61"/>
      <c r="E57" s="60"/>
      <c r="F57" s="61"/>
      <c r="G57" s="62"/>
      <c r="H57" s="61"/>
      <c r="I57" s="35"/>
      <c r="K57" s="3" t="s">
        <v>3</v>
      </c>
      <c r="L57" s="3"/>
      <c r="M57" s="3"/>
      <c r="N57" s="3"/>
      <c r="O57" s="3"/>
      <c r="P57" s="3"/>
      <c r="Q57" s="3"/>
      <c r="R57" s="3"/>
      <c r="S57" s="3"/>
      <c r="T57" s="3"/>
      <c r="U57" s="141"/>
      <c r="V57" s="141"/>
      <c r="W57" s="141"/>
      <c r="X57" s="141"/>
      <c r="Y57" s="3"/>
      <c r="Z57" s="3"/>
    </row>
    <row r="58" spans="1:26" ht="15.75" x14ac:dyDescent="0.25">
      <c r="A58" s="24" t="s">
        <v>48</v>
      </c>
      <c r="B58" s="31" t="s">
        <v>88</v>
      </c>
      <c r="C58" s="60"/>
      <c r="D58" s="61"/>
      <c r="E58" s="60"/>
      <c r="F58" s="61"/>
      <c r="G58" s="62"/>
      <c r="H58" s="61"/>
      <c r="I58" s="4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x14ac:dyDescent="0.25">
      <c r="A59" s="24" t="s">
        <v>49</v>
      </c>
      <c r="B59" s="31" t="s">
        <v>89</v>
      </c>
      <c r="C59" s="60"/>
      <c r="D59" s="61"/>
      <c r="E59" s="60"/>
      <c r="F59" s="61"/>
      <c r="G59" s="62"/>
      <c r="H59" s="61"/>
      <c r="I59" s="4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24"/>
      <c r="B60" s="31" t="s">
        <v>90</v>
      </c>
      <c r="C60" s="60"/>
      <c r="D60" s="61"/>
      <c r="E60" s="60"/>
      <c r="F60" s="61"/>
      <c r="G60" s="62"/>
      <c r="H60" s="61"/>
      <c r="I60" s="44"/>
    </row>
    <row r="61" spans="1:26" x14ac:dyDescent="0.25">
      <c r="A61" s="24"/>
      <c r="B61" s="31" t="s">
        <v>91</v>
      </c>
      <c r="C61" s="60"/>
      <c r="D61" s="61"/>
      <c r="E61" s="60"/>
      <c r="F61" s="61"/>
      <c r="G61" s="62"/>
      <c r="H61" s="61"/>
      <c r="I61" s="44"/>
    </row>
    <row r="62" spans="1:26" x14ac:dyDescent="0.25">
      <c r="A62" s="24"/>
      <c r="B62" s="31" t="s">
        <v>92</v>
      </c>
      <c r="C62" s="32"/>
      <c r="D62" s="33"/>
      <c r="E62" s="32"/>
      <c r="F62" s="33"/>
      <c r="G62" s="34"/>
      <c r="H62" s="33"/>
      <c r="I62" s="44"/>
    </row>
    <row r="63" spans="1:26" x14ac:dyDescent="0.25">
      <c r="A63" s="45" t="s">
        <v>93</v>
      </c>
      <c r="B63" s="49" t="s">
        <v>94</v>
      </c>
      <c r="C63" s="41">
        <f>D63*12*7329.3</f>
        <v>413372.52000000008</v>
      </c>
      <c r="D63" s="47">
        <v>4.7</v>
      </c>
      <c r="E63" s="41">
        <f>F63*12*7329.3</f>
        <v>413372.52000000008</v>
      </c>
      <c r="F63" s="47">
        <v>4.7</v>
      </c>
      <c r="G63" s="43">
        <f>C63-E63</f>
        <v>0</v>
      </c>
      <c r="H63" s="47">
        <f>D63-F63</f>
        <v>0</v>
      </c>
      <c r="I63" s="35"/>
    </row>
    <row r="64" spans="1:26" x14ac:dyDescent="0.25">
      <c r="A64" s="40" t="s">
        <v>95</v>
      </c>
      <c r="B64" s="31" t="s">
        <v>96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 t="s">
        <v>3</v>
      </c>
      <c r="B65" s="31" t="s">
        <v>97</v>
      </c>
      <c r="C65" s="50"/>
      <c r="D65" s="51"/>
      <c r="E65" s="50"/>
      <c r="F65" s="51"/>
      <c r="G65" s="52"/>
      <c r="H65" s="51"/>
      <c r="I65" s="44"/>
    </row>
    <row r="66" spans="1:9" x14ac:dyDescent="0.25">
      <c r="A66" s="24"/>
      <c r="B66" s="31"/>
      <c r="C66" s="32"/>
      <c r="D66" s="33"/>
      <c r="E66" s="32"/>
      <c r="F66" s="33"/>
      <c r="G66" s="34"/>
      <c r="H66" s="33"/>
      <c r="I66" s="44"/>
    </row>
    <row r="67" spans="1:9" x14ac:dyDescent="0.25">
      <c r="A67" s="63" t="s">
        <v>98</v>
      </c>
      <c r="B67" s="49" t="s">
        <v>132</v>
      </c>
      <c r="C67" s="64"/>
      <c r="D67" s="143"/>
      <c r="E67" s="64"/>
      <c r="F67" s="65"/>
      <c r="G67" s="66"/>
      <c r="H67" s="65"/>
      <c r="I67" s="44"/>
    </row>
    <row r="68" spans="1:9" x14ac:dyDescent="0.25">
      <c r="A68" s="82" t="s">
        <v>95</v>
      </c>
      <c r="B68" s="31" t="s">
        <v>133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144" t="s">
        <v>134</v>
      </c>
      <c r="B69" s="31" t="s">
        <v>135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136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137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138</v>
      </c>
      <c r="C72" s="32"/>
      <c r="D72" s="35"/>
      <c r="E72" s="32"/>
      <c r="F72" s="33"/>
      <c r="G72" s="34"/>
      <c r="H72" s="33"/>
      <c r="I72" s="35"/>
    </row>
    <row r="73" spans="1:9" x14ac:dyDescent="0.25">
      <c r="A73" s="24"/>
      <c r="B73" s="31" t="s">
        <v>139</v>
      </c>
      <c r="C73" s="32"/>
      <c r="D73" s="35"/>
      <c r="E73" s="32"/>
      <c r="F73" s="33"/>
      <c r="G73" s="34"/>
      <c r="H73" s="33"/>
      <c r="I73" s="44"/>
    </row>
    <row r="74" spans="1:9" x14ac:dyDescent="0.25">
      <c r="A74" s="24"/>
      <c r="B74" s="31" t="s">
        <v>140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141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142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143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144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4"/>
      <c r="B79" s="31" t="s">
        <v>152</v>
      </c>
      <c r="C79" s="32"/>
      <c r="D79" s="35"/>
      <c r="E79" s="32"/>
      <c r="F79" s="33"/>
      <c r="G79" s="34"/>
      <c r="H79" s="33"/>
      <c r="I79" s="35"/>
    </row>
    <row r="80" spans="1:9" x14ac:dyDescent="0.25">
      <c r="A80" s="27"/>
      <c r="B80" s="54"/>
      <c r="C80" s="38"/>
      <c r="D80" s="26"/>
      <c r="E80" s="38"/>
      <c r="F80" s="28"/>
      <c r="G80" s="39"/>
      <c r="H80" s="28"/>
      <c r="I80" s="35"/>
    </row>
    <row r="81" spans="1:11" x14ac:dyDescent="0.25">
      <c r="A81" s="67" t="s">
        <v>99</v>
      </c>
      <c r="B81" s="49" t="s">
        <v>100</v>
      </c>
      <c r="C81" s="64"/>
      <c r="D81" s="143"/>
      <c r="E81" s="64"/>
      <c r="F81" s="65"/>
      <c r="G81" s="66"/>
      <c r="H81" s="65"/>
      <c r="I81" s="35"/>
    </row>
    <row r="82" spans="1:11" x14ac:dyDescent="0.25">
      <c r="A82" s="24" t="s">
        <v>95</v>
      </c>
      <c r="B82" s="31" t="s">
        <v>145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 t="s">
        <v>146</v>
      </c>
      <c r="B83" s="31" t="s">
        <v>147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148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149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150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151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4"/>
      <c r="B88" s="31" t="s">
        <v>153</v>
      </c>
      <c r="C88" s="32"/>
      <c r="D88" s="35"/>
      <c r="E88" s="32"/>
      <c r="F88" s="33"/>
      <c r="G88" s="34"/>
      <c r="H88" s="33"/>
      <c r="I88" s="35"/>
    </row>
    <row r="89" spans="1:11" x14ac:dyDescent="0.25">
      <c r="A89" s="27"/>
      <c r="B89" s="54"/>
      <c r="C89" s="38"/>
      <c r="D89" s="26"/>
      <c r="E89" s="38"/>
      <c r="F89" s="28"/>
      <c r="G89" s="39"/>
      <c r="H89" s="28"/>
      <c r="I89" s="35"/>
    </row>
    <row r="90" spans="1:11" x14ac:dyDescent="0.25">
      <c r="A90" s="45" t="s">
        <v>109</v>
      </c>
      <c r="B90" s="49" t="s">
        <v>111</v>
      </c>
      <c r="C90" s="41">
        <f>D90*12*7329.3</f>
        <v>8795.1600000000017</v>
      </c>
      <c r="D90" s="68">
        <v>0.1</v>
      </c>
      <c r="E90" s="41">
        <v>2561.04</v>
      </c>
      <c r="F90" s="42">
        <v>0.03</v>
      </c>
      <c r="G90" s="43">
        <f>C90-E90</f>
        <v>6234.1200000000017</v>
      </c>
      <c r="H90" s="47">
        <f>D90-F90</f>
        <v>7.0000000000000007E-2</v>
      </c>
      <c r="I90" s="35"/>
      <c r="K90" s="128"/>
    </row>
    <row r="91" spans="1:11" x14ac:dyDescent="0.25">
      <c r="A91" s="40" t="s">
        <v>110</v>
      </c>
      <c r="B91" s="31" t="s">
        <v>112</v>
      </c>
      <c r="C91" s="32"/>
      <c r="D91" s="33"/>
      <c r="E91" s="32"/>
      <c r="F91" s="51"/>
      <c r="G91" s="34"/>
      <c r="H91" s="33"/>
      <c r="I91" s="35"/>
    </row>
    <row r="92" spans="1:11" x14ac:dyDescent="0.25">
      <c r="A92" s="45" t="s">
        <v>166</v>
      </c>
      <c r="B92" s="49" t="s">
        <v>104</v>
      </c>
      <c r="C92" s="41">
        <f>D92*12*7329.3</f>
        <v>8795.1600000000017</v>
      </c>
      <c r="D92" s="47">
        <v>0.1</v>
      </c>
      <c r="E92" s="41">
        <f>F92*10*7329.3</f>
        <v>0</v>
      </c>
      <c r="F92" s="47">
        <v>0</v>
      </c>
      <c r="G92" s="43">
        <f>C92-E92</f>
        <v>8795.1600000000017</v>
      </c>
      <c r="H92" s="47">
        <f>D92-F92</f>
        <v>0.1</v>
      </c>
      <c r="I92" s="35"/>
    </row>
    <row r="93" spans="1:11" x14ac:dyDescent="0.25">
      <c r="A93" s="53" t="s">
        <v>167</v>
      </c>
      <c r="B93" s="54"/>
      <c r="C93" s="38"/>
      <c r="D93" s="28"/>
      <c r="E93" s="38"/>
      <c r="F93" s="56"/>
      <c r="G93" s="39"/>
      <c r="H93" s="28"/>
      <c r="I93" s="35"/>
    </row>
    <row r="94" spans="1:11" x14ac:dyDescent="0.25">
      <c r="A94" s="69" t="s">
        <v>113</v>
      </c>
      <c r="B94" s="108" t="s">
        <v>102</v>
      </c>
      <c r="C94" s="41">
        <f>D94*12*7329.3</f>
        <v>149517.72</v>
      </c>
      <c r="D94" s="68">
        <v>1.7</v>
      </c>
      <c r="E94" s="41">
        <f>F94*12*7329.3</f>
        <v>149517.72</v>
      </c>
      <c r="F94" s="68">
        <v>1.7</v>
      </c>
      <c r="G94" s="43">
        <f>C94-E94</f>
        <v>0</v>
      </c>
      <c r="H94" s="47">
        <f>D94-F94</f>
        <v>0</v>
      </c>
      <c r="I94" s="35"/>
    </row>
    <row r="95" spans="1:11" x14ac:dyDescent="0.25">
      <c r="A95" s="40" t="s">
        <v>108</v>
      </c>
      <c r="B95" s="107"/>
      <c r="C95" s="32"/>
      <c r="D95" s="33"/>
      <c r="E95" s="32"/>
      <c r="F95" s="33"/>
      <c r="G95" s="34"/>
      <c r="H95" s="33"/>
      <c r="I95" s="35"/>
    </row>
    <row r="96" spans="1:11" x14ac:dyDescent="0.25">
      <c r="A96" s="45" t="s">
        <v>160</v>
      </c>
      <c r="B96" s="49" t="s">
        <v>78</v>
      </c>
      <c r="C96" s="41">
        <f>D96*12*7329.3</f>
        <v>60686.603999999999</v>
      </c>
      <c r="D96" s="77">
        <v>0.69</v>
      </c>
      <c r="E96" s="41">
        <f>F96*12*7329.3</f>
        <v>60686.603999999999</v>
      </c>
      <c r="F96" s="68">
        <v>0.69</v>
      </c>
      <c r="G96" s="43">
        <f>C96-E96</f>
        <v>0</v>
      </c>
      <c r="H96" s="47">
        <f>D96-F96</f>
        <v>0</v>
      </c>
      <c r="I96" s="35"/>
    </row>
    <row r="97" spans="1:11" x14ac:dyDescent="0.25">
      <c r="A97" s="53"/>
      <c r="B97" s="54"/>
      <c r="C97" s="50"/>
      <c r="D97" s="109"/>
      <c r="E97" s="55"/>
      <c r="F97" s="51"/>
      <c r="G97" s="52"/>
      <c r="H97" s="51"/>
      <c r="I97" s="44"/>
    </row>
    <row r="98" spans="1:11" x14ac:dyDescent="0.25">
      <c r="A98" s="45" t="s">
        <v>161</v>
      </c>
      <c r="B98" s="49" t="s">
        <v>78</v>
      </c>
      <c r="C98" s="41">
        <f>D98*12*7329.3</f>
        <v>88831.116000000009</v>
      </c>
      <c r="D98" s="77">
        <v>1.01</v>
      </c>
      <c r="E98" s="41">
        <f>F98*12*7329.3</f>
        <v>88831.116000000009</v>
      </c>
      <c r="F98" s="77">
        <v>1.01</v>
      </c>
      <c r="G98" s="43">
        <f>C98-E98</f>
        <v>0</v>
      </c>
      <c r="H98" s="47">
        <f>D98-F98</f>
        <v>0</v>
      </c>
      <c r="I98" s="35"/>
    </row>
    <row r="99" spans="1:11" x14ac:dyDescent="0.25">
      <c r="A99" s="40" t="s">
        <v>126</v>
      </c>
      <c r="B99" s="31"/>
      <c r="C99" s="50"/>
      <c r="D99" s="109"/>
      <c r="E99" s="50"/>
      <c r="F99" s="51"/>
      <c r="G99" s="52"/>
      <c r="H99" s="51"/>
      <c r="I99" s="44"/>
    </row>
    <row r="100" spans="1:11" x14ac:dyDescent="0.25">
      <c r="A100" s="53" t="s">
        <v>127</v>
      </c>
      <c r="B100" s="54"/>
      <c r="C100" s="55"/>
      <c r="D100" s="110"/>
      <c r="E100" s="55"/>
      <c r="F100" s="56"/>
      <c r="G100" s="57"/>
      <c r="H100" s="56"/>
      <c r="I100" s="44"/>
    </row>
    <row r="101" spans="1:11" x14ac:dyDescent="0.25">
      <c r="A101" s="40" t="s">
        <v>162</v>
      </c>
      <c r="B101" s="49" t="s">
        <v>78</v>
      </c>
      <c r="C101" s="41">
        <f>D101*12*7329.3</f>
        <v>48373.380000000005</v>
      </c>
      <c r="D101" s="109">
        <v>0.55000000000000004</v>
      </c>
      <c r="E101" s="41">
        <f>F101*12*7329.3</f>
        <v>48373.380000000005</v>
      </c>
      <c r="F101" s="109">
        <v>0.55000000000000004</v>
      </c>
      <c r="G101" s="43">
        <f>C101-E101</f>
        <v>0</v>
      </c>
      <c r="H101" s="47">
        <f>D101-F101</f>
        <v>0</v>
      </c>
      <c r="I101" s="44"/>
    </row>
    <row r="102" spans="1:11" x14ac:dyDescent="0.25">
      <c r="A102" s="40" t="s">
        <v>128</v>
      </c>
      <c r="B102" s="31"/>
      <c r="C102" s="50"/>
      <c r="D102" s="109"/>
      <c r="E102" s="50"/>
      <c r="F102" s="51"/>
      <c r="G102" s="52"/>
      <c r="H102" s="51"/>
      <c r="I102" s="44"/>
    </row>
    <row r="103" spans="1:11" x14ac:dyDescent="0.25">
      <c r="A103" s="45" t="s">
        <v>163</v>
      </c>
      <c r="B103" s="49" t="s">
        <v>78</v>
      </c>
      <c r="C103" s="41">
        <f>D103*12*7329.3</f>
        <v>15831.288000000002</v>
      </c>
      <c r="D103" s="77">
        <v>0.18</v>
      </c>
      <c r="E103" s="41">
        <f>F103*12*7329.3</f>
        <v>15831.288000000002</v>
      </c>
      <c r="F103" s="68">
        <v>0.18</v>
      </c>
      <c r="G103" s="43">
        <f>C103-E103</f>
        <v>0</v>
      </c>
      <c r="H103" s="47">
        <f>D103-F103</f>
        <v>0</v>
      </c>
      <c r="I103" s="97"/>
    </row>
    <row r="104" spans="1:11" x14ac:dyDescent="0.25">
      <c r="A104" s="53" t="s">
        <v>159</v>
      </c>
      <c r="B104" s="54"/>
      <c r="C104" s="50"/>
      <c r="D104" s="109"/>
      <c r="E104" s="55"/>
      <c r="F104" s="51"/>
      <c r="G104" s="52"/>
      <c r="H104" s="51"/>
      <c r="I104" s="44"/>
    </row>
    <row r="105" spans="1:11" x14ac:dyDescent="0.25">
      <c r="A105" s="45" t="s">
        <v>164</v>
      </c>
      <c r="B105" s="49"/>
      <c r="C105" s="41">
        <f>D105*12*7329.3</f>
        <v>243625.93200000003</v>
      </c>
      <c r="D105" s="68">
        <v>2.77</v>
      </c>
      <c r="E105" s="41">
        <f>F105*12*7329.3</f>
        <v>243625.93200000003</v>
      </c>
      <c r="F105" s="68">
        <v>2.77</v>
      </c>
      <c r="G105" s="43">
        <f>C105-E105</f>
        <v>0</v>
      </c>
      <c r="H105" s="47">
        <f>D105-F105</f>
        <v>0</v>
      </c>
      <c r="I105" s="44"/>
    </row>
    <row r="106" spans="1:11" x14ac:dyDescent="0.25">
      <c r="A106" s="40" t="s">
        <v>129</v>
      </c>
      <c r="B106" s="31"/>
      <c r="C106" s="78"/>
      <c r="D106" s="83"/>
      <c r="E106" s="50"/>
      <c r="F106" s="51"/>
      <c r="G106" s="52"/>
      <c r="H106" s="51"/>
      <c r="I106" s="44"/>
    </row>
    <row r="107" spans="1:11" x14ac:dyDescent="0.25">
      <c r="A107" s="71" t="s">
        <v>154</v>
      </c>
      <c r="B107" s="49"/>
      <c r="C107" s="70">
        <f>C20+C30+C45+C49+C52+C63+C90+C94+C96+C98+C105+C101+C103+C92</f>
        <v>2115235.98</v>
      </c>
      <c r="D107" s="70">
        <f>D20+D30+D45+D49+D52+D63+D90+D94+D96+D98+D105+D101+D103+D92</f>
        <v>24.050000000000004</v>
      </c>
      <c r="E107" s="70">
        <f>E20+E30+E45+E49+E52+E63+E90+E94+E96+E98+E105+E101+E103</f>
        <v>2100206.7000000002</v>
      </c>
      <c r="F107" s="70">
        <f>F20+F30+F45+F49+F52+F63+F90+F94+F96+F98+F105+F101+F103</f>
        <v>23.880000000000003</v>
      </c>
      <c r="G107" s="43">
        <f>C107-E107</f>
        <v>15029.279999999795</v>
      </c>
      <c r="H107" s="47">
        <f>D107-F107</f>
        <v>0.17000000000000171</v>
      </c>
      <c r="I107" s="35"/>
    </row>
    <row r="108" spans="1:11" x14ac:dyDescent="0.25">
      <c r="A108" s="72" t="s">
        <v>155</v>
      </c>
      <c r="B108" s="54"/>
      <c r="C108" s="73"/>
      <c r="D108" s="74"/>
      <c r="E108" s="73"/>
      <c r="F108" s="74"/>
      <c r="G108" s="52"/>
      <c r="H108" s="51"/>
      <c r="I108" s="35"/>
    </row>
    <row r="109" spans="1:11" x14ac:dyDescent="0.25">
      <c r="A109" s="75" t="s">
        <v>130</v>
      </c>
      <c r="B109" s="31"/>
      <c r="C109" s="76">
        <f>C111+C114+C120+C116+C118</f>
        <v>1030792.7520000001</v>
      </c>
      <c r="D109" s="76">
        <f>D111+D114+D120+D116+D118</f>
        <v>11.72</v>
      </c>
      <c r="E109" s="76">
        <f>E111+E114+E120+E116+E118</f>
        <v>987823.0560000001</v>
      </c>
      <c r="F109" s="76">
        <f>F111+F114+F120+F116+F118</f>
        <v>11.23</v>
      </c>
      <c r="G109" s="77">
        <f>C109-E109</f>
        <v>42969.695999999996</v>
      </c>
      <c r="H109" s="47">
        <f>D109-F109</f>
        <v>0.49000000000000021</v>
      </c>
      <c r="I109" s="35"/>
    </row>
    <row r="110" spans="1:11" x14ac:dyDescent="0.25">
      <c r="A110" s="75"/>
      <c r="B110" s="31"/>
      <c r="C110" s="78"/>
      <c r="D110" s="76"/>
      <c r="E110" s="79"/>
      <c r="F110" s="76"/>
      <c r="G110" s="80"/>
      <c r="H110" s="42"/>
      <c r="I110" s="35"/>
    </row>
    <row r="111" spans="1:11" x14ac:dyDescent="0.25">
      <c r="A111" s="63" t="s">
        <v>131</v>
      </c>
      <c r="B111" s="49" t="s">
        <v>115</v>
      </c>
      <c r="C111" s="41">
        <f>D111*12*7329.3</f>
        <v>132806.916</v>
      </c>
      <c r="D111" s="95">
        <v>1.51</v>
      </c>
      <c r="E111" s="41">
        <v>137631.51</v>
      </c>
      <c r="F111" s="95">
        <v>1.56</v>
      </c>
      <c r="G111" s="96">
        <f>C111-E111</f>
        <v>-4824.5940000000119</v>
      </c>
      <c r="H111" s="81">
        <f>D111-F111</f>
        <v>-5.0000000000000044E-2</v>
      </c>
      <c r="I111" s="97"/>
    </row>
    <row r="112" spans="1:11" x14ac:dyDescent="0.25">
      <c r="A112" s="82" t="s">
        <v>101</v>
      </c>
      <c r="B112" s="31"/>
      <c r="C112" s="98"/>
      <c r="D112" s="99"/>
      <c r="E112" s="100"/>
      <c r="F112" s="84"/>
      <c r="G112" s="101"/>
      <c r="H112" s="84"/>
      <c r="I112" s="97"/>
      <c r="K112" s="128"/>
    </row>
    <row r="113" spans="1:9" x14ac:dyDescent="0.25">
      <c r="A113" s="82" t="s">
        <v>114</v>
      </c>
      <c r="B113" s="31"/>
      <c r="C113" s="98"/>
      <c r="D113" s="99"/>
      <c r="E113" s="100"/>
      <c r="F113" s="84"/>
      <c r="G113" s="101"/>
      <c r="H113" s="84"/>
      <c r="I113" s="35"/>
    </row>
    <row r="114" spans="1:9" x14ac:dyDescent="0.25">
      <c r="A114" s="63" t="s">
        <v>182</v>
      </c>
      <c r="B114" s="108" t="s">
        <v>175</v>
      </c>
      <c r="C114" s="41">
        <f>D114*12*7329.3</f>
        <v>782769.24000000011</v>
      </c>
      <c r="D114" s="102">
        <v>8.9</v>
      </c>
      <c r="E114" s="41">
        <f>F114*12*7329.3</f>
        <v>782769.24000000011</v>
      </c>
      <c r="F114" s="95">
        <v>8.9</v>
      </c>
      <c r="G114" s="96">
        <f>C114-E114</f>
        <v>0</v>
      </c>
      <c r="H114" s="81">
        <f>D114-F114</f>
        <v>0</v>
      </c>
      <c r="I114" s="146"/>
    </row>
    <row r="115" spans="1:9" x14ac:dyDescent="0.25">
      <c r="A115" s="82" t="s">
        <v>168</v>
      </c>
      <c r="B115" s="31" t="s">
        <v>176</v>
      </c>
      <c r="C115" s="98"/>
      <c r="D115" s="99"/>
      <c r="E115" s="100"/>
      <c r="F115" s="84"/>
      <c r="G115" s="101"/>
      <c r="H115" s="84"/>
      <c r="I115" s="35"/>
    </row>
    <row r="116" spans="1:9" x14ac:dyDescent="0.25">
      <c r="A116" s="63" t="s">
        <v>169</v>
      </c>
      <c r="B116" s="108" t="s">
        <v>175</v>
      </c>
      <c r="C116" s="41">
        <f>D116*12*7329.3</f>
        <v>26385.48</v>
      </c>
      <c r="D116" s="102">
        <v>0.3</v>
      </c>
      <c r="E116" s="41">
        <v>13771.83</v>
      </c>
      <c r="F116" s="95">
        <v>0.16</v>
      </c>
      <c r="G116" s="96">
        <f>C116-E116</f>
        <v>12613.65</v>
      </c>
      <c r="H116" s="81">
        <f>D116-F116</f>
        <v>0.13999999999999999</v>
      </c>
      <c r="I116" s="97"/>
    </row>
    <row r="117" spans="1:9" x14ac:dyDescent="0.25">
      <c r="A117" s="149" t="s">
        <v>170</v>
      </c>
      <c r="B117" s="31" t="s">
        <v>176</v>
      </c>
      <c r="C117" s="103"/>
      <c r="D117" s="104"/>
      <c r="E117" s="105"/>
      <c r="F117" s="85"/>
      <c r="G117" s="106"/>
      <c r="H117" s="85"/>
      <c r="I117" s="97"/>
    </row>
    <row r="118" spans="1:9" x14ac:dyDescent="0.25">
      <c r="A118" s="82" t="s">
        <v>171</v>
      </c>
      <c r="B118" s="108" t="s">
        <v>188</v>
      </c>
      <c r="C118" s="41">
        <f>D118*12*7329.3</f>
        <v>35180.640000000007</v>
      </c>
      <c r="D118" s="99">
        <v>0.4</v>
      </c>
      <c r="E118" s="41">
        <f>F118*12*7329.3</f>
        <v>0</v>
      </c>
      <c r="F118" s="95">
        <v>0</v>
      </c>
      <c r="G118" s="96">
        <f>C118-E118</f>
        <v>35180.640000000007</v>
      </c>
      <c r="H118" s="81">
        <f>D118-F118</f>
        <v>0.4</v>
      </c>
      <c r="I118" s="97"/>
    </row>
    <row r="119" spans="1:9" x14ac:dyDescent="0.25">
      <c r="A119" s="82" t="s">
        <v>172</v>
      </c>
      <c r="B119" s="31"/>
      <c r="C119" s="98"/>
      <c r="D119" s="99"/>
      <c r="E119" s="100"/>
      <c r="F119" s="84"/>
      <c r="G119" s="101"/>
      <c r="H119" s="84"/>
      <c r="I119" s="97"/>
    </row>
    <row r="120" spans="1:9" x14ac:dyDescent="0.25">
      <c r="A120" s="63" t="s">
        <v>173</v>
      </c>
      <c r="B120" s="49" t="s">
        <v>105</v>
      </c>
      <c r="C120" s="41">
        <f>D120*12*7329.3</f>
        <v>53650.476000000002</v>
      </c>
      <c r="D120" s="95">
        <v>0.61</v>
      </c>
      <c r="E120" s="41">
        <f>F120*12*7329.3</f>
        <v>53650.476000000002</v>
      </c>
      <c r="F120" s="95">
        <v>0.61</v>
      </c>
      <c r="G120" s="96">
        <f>C120-E120</f>
        <v>0</v>
      </c>
      <c r="H120" s="81">
        <f>D120-F120</f>
        <v>0</v>
      </c>
      <c r="I120" s="35"/>
    </row>
    <row r="121" spans="1:9" x14ac:dyDescent="0.25">
      <c r="A121" s="82" t="s">
        <v>174</v>
      </c>
      <c r="B121" s="54"/>
      <c r="C121" s="103"/>
      <c r="D121" s="104"/>
      <c r="E121" s="105"/>
      <c r="F121" s="85"/>
      <c r="G121" s="106"/>
      <c r="H121" s="85"/>
      <c r="I121" s="35"/>
    </row>
    <row r="122" spans="1:9" x14ac:dyDescent="0.25">
      <c r="A122" s="45" t="s">
        <v>178</v>
      </c>
      <c r="B122" s="87"/>
      <c r="C122" s="86">
        <f>C107+C109</f>
        <v>3146028.7319999998</v>
      </c>
      <c r="D122" s="68">
        <f>D107+D109</f>
        <v>35.770000000000003</v>
      </c>
      <c r="E122" s="86">
        <f>E107+E109</f>
        <v>3088029.7560000001</v>
      </c>
      <c r="F122" s="68">
        <f>F107+F109</f>
        <v>35.11</v>
      </c>
      <c r="G122" s="77">
        <f>C122-E122</f>
        <v>57998.975999999791</v>
      </c>
      <c r="H122" s="47">
        <f>D122-F122</f>
        <v>0.66000000000000369</v>
      </c>
      <c r="I122" s="35"/>
    </row>
    <row r="123" spans="1:9" ht="15.75" thickBot="1" x14ac:dyDescent="0.3">
      <c r="A123" s="88"/>
      <c r="B123" s="89"/>
      <c r="C123" s="88"/>
      <c r="D123" s="90"/>
      <c r="E123" s="88"/>
      <c r="F123" s="91"/>
      <c r="G123" s="92"/>
      <c r="H123" s="91"/>
      <c r="I123" s="35"/>
    </row>
    <row r="124" spans="1:9" x14ac:dyDescent="0.25">
      <c r="A124" s="153"/>
      <c r="B124" s="155"/>
      <c r="C124" s="153"/>
      <c r="D124" s="161"/>
      <c r="E124" s="159"/>
      <c r="F124" s="156"/>
      <c r="G124" s="153"/>
      <c r="H124" s="154"/>
      <c r="I124" s="35"/>
    </row>
    <row r="125" spans="1:9" x14ac:dyDescent="0.25">
      <c r="A125" s="165" t="s">
        <v>193</v>
      </c>
      <c r="B125" s="155"/>
      <c r="C125" s="153"/>
      <c r="D125" s="161"/>
      <c r="E125" s="160">
        <v>4657.3599999999997</v>
      </c>
      <c r="F125" s="156"/>
      <c r="G125" s="153"/>
      <c r="H125" s="154"/>
      <c r="I125" s="146"/>
    </row>
    <row r="126" spans="1:9" x14ac:dyDescent="0.25">
      <c r="A126" s="166" t="s">
        <v>194</v>
      </c>
      <c r="B126" s="156"/>
      <c r="C126" s="153"/>
      <c r="D126" s="162"/>
      <c r="E126" s="160">
        <v>5262.81</v>
      </c>
      <c r="F126" s="156"/>
      <c r="G126" s="153"/>
      <c r="H126" s="154"/>
      <c r="I126" s="146"/>
    </row>
    <row r="127" spans="1:9" x14ac:dyDescent="0.25">
      <c r="A127" s="45" t="s">
        <v>177</v>
      </c>
      <c r="B127" s="67"/>
      <c r="C127" s="158"/>
      <c r="D127" s="68"/>
      <c r="E127" s="158">
        <f>E122+E125+E126</f>
        <v>3097949.926</v>
      </c>
      <c r="F127" s="163"/>
      <c r="G127" s="70"/>
      <c r="H127" s="47"/>
      <c r="I127" s="35"/>
    </row>
    <row r="128" spans="1:9" ht="15.75" thickBot="1" x14ac:dyDescent="0.3">
      <c r="A128" s="88"/>
      <c r="B128" s="157"/>
      <c r="C128" s="88"/>
      <c r="D128" s="90"/>
      <c r="E128" s="92"/>
      <c r="F128" s="164"/>
      <c r="G128" s="88"/>
      <c r="H128" s="91"/>
      <c r="I128" s="35"/>
    </row>
    <row r="129" spans="1:14" x14ac:dyDescent="0.25">
      <c r="A129" s="150"/>
      <c r="B129" s="151"/>
      <c r="C129" s="150"/>
      <c r="D129" s="152"/>
      <c r="E129" s="150"/>
      <c r="F129" s="150"/>
      <c r="G129" s="150"/>
      <c r="H129" s="150"/>
      <c r="I129" s="35"/>
    </row>
    <row r="130" spans="1:14" x14ac:dyDescent="0.25">
      <c r="A130" s="4"/>
      <c r="B130" s="4"/>
      <c r="C130" s="4"/>
      <c r="D130" s="35"/>
      <c r="E130" s="4"/>
      <c r="F130" s="4"/>
      <c r="G130" s="4"/>
      <c r="H130" s="4"/>
      <c r="I130" s="35"/>
    </row>
    <row r="131" spans="1:14" ht="15.75" x14ac:dyDescent="0.25">
      <c r="A131" s="3" t="s">
        <v>165</v>
      </c>
      <c r="B131" s="3"/>
      <c r="C131" s="3"/>
      <c r="D131" s="35"/>
      <c r="E131" s="3"/>
      <c r="F131" s="3"/>
      <c r="G131" s="3"/>
      <c r="H131" s="3"/>
      <c r="I131" s="35"/>
    </row>
    <row r="132" spans="1:14" ht="15.75" x14ac:dyDescent="0.25">
      <c r="A132" s="3" t="s">
        <v>3</v>
      </c>
      <c r="B132" s="3"/>
      <c r="C132" s="3"/>
      <c r="D132" s="35"/>
      <c r="E132" s="3"/>
      <c r="F132" s="3"/>
      <c r="G132" s="141"/>
      <c r="H132" s="3"/>
      <c r="I132" s="3"/>
    </row>
    <row r="133" spans="1:14" x14ac:dyDescent="0.25">
      <c r="C133" s="128"/>
      <c r="G133" s="128"/>
    </row>
    <row r="134" spans="1:14" x14ac:dyDescent="0.25">
      <c r="C134" s="128"/>
      <c r="D134" s="128"/>
      <c r="E134" s="128"/>
      <c r="F134" s="128"/>
      <c r="G134" s="128"/>
    </row>
    <row r="135" spans="1:14" x14ac:dyDescent="0.25">
      <c r="F135" s="128"/>
      <c r="G135" s="128"/>
    </row>
    <row r="136" spans="1:14" x14ac:dyDescent="0.25">
      <c r="E136" s="147"/>
      <c r="F136" s="148"/>
      <c r="G136" s="147"/>
      <c r="H136" s="147"/>
      <c r="I136" s="147"/>
      <c r="J136" s="147"/>
      <c r="K136" s="147"/>
      <c r="L136" s="147"/>
      <c r="M136" s="147"/>
      <c r="N136" s="147"/>
    </row>
    <row r="137" spans="1:14" x14ac:dyDescent="0.25">
      <c r="E137" s="147"/>
      <c r="F137" s="147"/>
      <c r="G137" s="148"/>
      <c r="H137" s="148"/>
      <c r="I137" s="148"/>
      <c r="J137" s="147"/>
      <c r="K137" s="147"/>
      <c r="L137" s="147"/>
      <c r="M137" s="147"/>
      <c r="N137" s="147"/>
    </row>
    <row r="138" spans="1:14" x14ac:dyDescent="0.25">
      <c r="G138" s="148"/>
      <c r="H138" s="128"/>
      <c r="I138" s="128"/>
    </row>
    <row r="139" spans="1:14" x14ac:dyDescent="0.25">
      <c r="G139" s="128"/>
      <c r="H139" s="128"/>
      <c r="I139" s="128"/>
    </row>
    <row r="140" spans="1:14" x14ac:dyDescent="0.25">
      <c r="G140" s="128"/>
      <c r="H140" s="128"/>
      <c r="I140" s="128"/>
    </row>
    <row r="141" spans="1:14" x14ac:dyDescent="0.25">
      <c r="G141" s="128"/>
      <c r="I141" s="128"/>
    </row>
    <row r="145" spans="7:9" x14ac:dyDescent="0.25">
      <c r="G145" s="128"/>
    </row>
    <row r="146" spans="7:9" x14ac:dyDescent="0.25">
      <c r="G146" s="128"/>
    </row>
    <row r="147" spans="7:9" x14ac:dyDescent="0.25">
      <c r="G147" s="128"/>
      <c r="H147" s="128"/>
    </row>
    <row r="148" spans="7:9" x14ac:dyDescent="0.25">
      <c r="G148" s="128"/>
    </row>
    <row r="149" spans="7:9" x14ac:dyDescent="0.25">
      <c r="G149" s="128"/>
    </row>
    <row r="151" spans="7:9" x14ac:dyDescent="0.25">
      <c r="G151" s="145"/>
    </row>
    <row r="152" spans="7:9" x14ac:dyDescent="0.25">
      <c r="G152" s="128"/>
    </row>
    <row r="153" spans="7:9" x14ac:dyDescent="0.25">
      <c r="G153" s="128"/>
      <c r="I153" s="128"/>
    </row>
    <row r="154" spans="7:9" x14ac:dyDescent="0.25">
      <c r="G154" s="128"/>
    </row>
    <row r="155" spans="7:9" x14ac:dyDescent="0.25">
      <c r="G155" s="128"/>
    </row>
    <row r="156" spans="7:9" x14ac:dyDescent="0.25">
      <c r="G156" s="145"/>
    </row>
    <row r="158" spans="7:9" x14ac:dyDescent="0.25">
      <c r="G158" s="145"/>
    </row>
    <row r="159" spans="7:9" x14ac:dyDescent="0.25">
      <c r="G159" s="145"/>
    </row>
    <row r="162" spans="7:7" x14ac:dyDescent="0.25">
      <c r="G162" s="128"/>
    </row>
    <row r="163" spans="7:7" x14ac:dyDescent="0.25">
      <c r="G163" s="145"/>
    </row>
    <row r="164" spans="7:7" x14ac:dyDescent="0.25">
      <c r="G164" s="145"/>
    </row>
  </sheetData>
  <pageMargins left="0" right="0" top="0" bottom="0" header="0.31496062992125984" footer="0.31496062992125984"/>
  <pageSetup paperSize="9" scale="2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отч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2023-08-24T09:33:36Z</dcterms:modified>
</cp:coreProperties>
</file>