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29040" windowHeight="15840"/>
  </bookViews>
  <sheets>
    <sheet name="2024 отч" sheetId="26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23" i="26" l="1"/>
  <c r="L23" i="26"/>
  <c r="E124" i="26"/>
  <c r="L33" i="26" l="1"/>
  <c r="L42" i="26" s="1"/>
  <c r="M24" i="26"/>
  <c r="N24" i="26"/>
  <c r="M28" i="26"/>
  <c r="M31" i="26" s="1"/>
  <c r="L24" i="26"/>
  <c r="Z21" i="26"/>
  <c r="Y21" i="26"/>
  <c r="X21" i="26"/>
  <c r="W21" i="26"/>
  <c r="V21" i="26"/>
  <c r="U21" i="26"/>
  <c r="T21" i="26"/>
  <c r="S21" i="26"/>
  <c r="R21" i="26"/>
  <c r="Q21" i="26"/>
  <c r="P21" i="26"/>
  <c r="O21" i="26"/>
  <c r="N21" i="26"/>
  <c r="M21" i="26"/>
  <c r="L21" i="26"/>
  <c r="U19" i="26"/>
  <c r="U17" i="26"/>
  <c r="U15" i="26"/>
  <c r="H117" i="26"/>
  <c r="G117" i="26"/>
  <c r="C117" i="26"/>
  <c r="H115" i="26"/>
  <c r="C115" i="26"/>
  <c r="G115" i="26" s="1"/>
  <c r="H113" i="26"/>
  <c r="G113" i="26"/>
  <c r="C113" i="26"/>
  <c r="H110" i="26"/>
  <c r="C110" i="26"/>
  <c r="G110" i="26" s="1"/>
  <c r="F108" i="26"/>
  <c r="E108" i="26"/>
  <c r="D108" i="26"/>
  <c r="H108" i="26" s="1"/>
  <c r="C108" i="26"/>
  <c r="G108" i="26" s="1"/>
  <c r="F106" i="26"/>
  <c r="F119" i="26" s="1"/>
  <c r="D106" i="26"/>
  <c r="D119" i="26" s="1"/>
  <c r="H104" i="26"/>
  <c r="E104" i="26"/>
  <c r="C104" i="26"/>
  <c r="G104" i="26" s="1"/>
  <c r="H102" i="26"/>
  <c r="E102" i="26"/>
  <c r="C102" i="26"/>
  <c r="G102" i="26" s="1"/>
  <c r="H100" i="26"/>
  <c r="E100" i="26"/>
  <c r="C100" i="26"/>
  <c r="G100" i="26" s="1"/>
  <c r="H97" i="26"/>
  <c r="E97" i="26"/>
  <c r="C97" i="26"/>
  <c r="G97" i="26" s="1"/>
  <c r="H95" i="26"/>
  <c r="G95" i="26"/>
  <c r="H93" i="26"/>
  <c r="G93" i="26"/>
  <c r="H91" i="26"/>
  <c r="G91" i="26"/>
  <c r="C91" i="26"/>
  <c r="H89" i="26"/>
  <c r="C89" i="26"/>
  <c r="G89" i="26" s="1"/>
  <c r="H62" i="26"/>
  <c r="E62" i="26"/>
  <c r="C62" i="26"/>
  <c r="G62" i="26" s="1"/>
  <c r="H51" i="26"/>
  <c r="E51" i="26"/>
  <c r="C51" i="26"/>
  <c r="G51" i="26" s="1"/>
  <c r="H48" i="26"/>
  <c r="E48" i="26"/>
  <c r="C48" i="26"/>
  <c r="G48" i="26" s="1"/>
  <c r="H44" i="26"/>
  <c r="E44" i="26"/>
  <c r="C44" i="26"/>
  <c r="C106" i="26" s="1"/>
  <c r="H29" i="26"/>
  <c r="E29" i="26"/>
  <c r="C29" i="26"/>
  <c r="H19" i="26"/>
  <c r="E19" i="26"/>
  <c r="E106" i="26" s="1"/>
  <c r="E119" i="26" s="1"/>
  <c r="C19" i="26"/>
  <c r="B10" i="26"/>
  <c r="L28" i="26" l="1"/>
  <c r="L31" i="26" s="1"/>
  <c r="N28" i="26"/>
  <c r="N31" i="26" s="1"/>
  <c r="G19" i="26"/>
  <c r="G29" i="26"/>
  <c r="C119" i="26"/>
  <c r="G106" i="26"/>
  <c r="H119" i="26"/>
  <c r="G44" i="26"/>
  <c r="H106" i="26"/>
  <c r="G119" i="26" l="1"/>
</calcChain>
</file>

<file path=xl/sharedStrings.xml><?xml version="1.0" encoding="utf-8"?>
<sst xmlns="http://schemas.openxmlformats.org/spreadsheetml/2006/main" count="287" uniqueCount="207">
  <si>
    <t xml:space="preserve">                                    Отчет </t>
  </si>
  <si>
    <t xml:space="preserve">             Отчет </t>
  </si>
  <si>
    <t xml:space="preserve">                                                управляющей организации</t>
  </si>
  <si>
    <t xml:space="preserve"> </t>
  </si>
  <si>
    <t xml:space="preserve">          Отчет по затратам на  содержанию и текущий ремонт общего имущества  многоквартирного  дома</t>
  </si>
  <si>
    <t xml:space="preserve">Общая  площадь </t>
  </si>
  <si>
    <t>помещений, всего кв.м</t>
  </si>
  <si>
    <t xml:space="preserve">Текущее </t>
  </si>
  <si>
    <t>Коммуналь.</t>
  </si>
  <si>
    <t>в том числе</t>
  </si>
  <si>
    <t>в том числе:</t>
  </si>
  <si>
    <t xml:space="preserve">                                                                      </t>
  </si>
  <si>
    <t>содержание,</t>
  </si>
  <si>
    <t>услуги</t>
  </si>
  <si>
    <t>Гор.вода</t>
  </si>
  <si>
    <t>Хол.вода</t>
  </si>
  <si>
    <t>Водоотвед</t>
  </si>
  <si>
    <t>эл/энергия</t>
  </si>
  <si>
    <t>отопление</t>
  </si>
  <si>
    <t>жилых помещений</t>
  </si>
  <si>
    <t>Всего,</t>
  </si>
  <si>
    <t>нежилых помещений</t>
  </si>
  <si>
    <t>руб.</t>
  </si>
  <si>
    <t>руб</t>
  </si>
  <si>
    <t xml:space="preserve">                План</t>
  </si>
  <si>
    <t xml:space="preserve">     Фактические затраты</t>
  </si>
  <si>
    <t xml:space="preserve">   Отклонение от плана</t>
  </si>
  <si>
    <t>I</t>
  </si>
  <si>
    <t>Перечень видов</t>
  </si>
  <si>
    <t>Условия выполнения работ и оказания услуг</t>
  </si>
  <si>
    <t xml:space="preserve">Сумма </t>
  </si>
  <si>
    <t xml:space="preserve">Тариф на </t>
  </si>
  <si>
    <t>работ и услуг</t>
  </si>
  <si>
    <t>затрат</t>
  </si>
  <si>
    <t xml:space="preserve"> 1м2 площади </t>
  </si>
  <si>
    <t xml:space="preserve"> 1 м2 площади </t>
  </si>
  <si>
    <t>помещений,</t>
  </si>
  <si>
    <t xml:space="preserve">1. Техническое </t>
  </si>
  <si>
    <t>Проведение технических осмотров, профилак-</t>
  </si>
  <si>
    <t>обслуживание</t>
  </si>
  <si>
    <t xml:space="preserve">тического мелкого и экстренного ремонта, </t>
  </si>
  <si>
    <t>несущих конструкций</t>
  </si>
  <si>
    <t xml:space="preserve">устранение незначительных неисправностей </t>
  </si>
  <si>
    <t>здания</t>
  </si>
  <si>
    <t>в конструктивных элементах здания,</t>
  </si>
  <si>
    <t>(перечень согласно ПП</t>
  </si>
  <si>
    <t>РФ №290 от 03.04.2013г,</t>
  </si>
  <si>
    <t>минимальная периодич.</t>
  </si>
  <si>
    <t xml:space="preserve">в соответствии с </t>
  </si>
  <si>
    <t>законодательством РФ)</t>
  </si>
  <si>
    <t>Выполнено работ (оказано услуг)</t>
  </si>
  <si>
    <t>2.Техническое</t>
  </si>
  <si>
    <t>Остаток д/ср-в(начисл-выполнено)</t>
  </si>
  <si>
    <t>("-"   перевыполнено работ;</t>
  </si>
  <si>
    <t>внутридомового</t>
  </si>
  <si>
    <t xml:space="preserve"> "+"  недовыполнено работ)</t>
  </si>
  <si>
    <t>оборудования и систем</t>
  </si>
  <si>
    <t>в системах  отопления, водоснабжения,</t>
  </si>
  <si>
    <t>инженерно-технического</t>
  </si>
  <si>
    <t>водоотведения, электроснабжения,</t>
  </si>
  <si>
    <t>Остаток д/ср-в(оплачено-выполнено)</t>
  </si>
  <si>
    <t>обеспечения</t>
  </si>
  <si>
    <t xml:space="preserve"> а также: ремонт, регулировка,</t>
  </si>
  <si>
    <t>наладка и испытание систем центрального</t>
  </si>
  <si>
    <t>отопления; промывка, опрессовка, консервация</t>
  </si>
  <si>
    <t xml:space="preserve">и расконсервация системы центрального </t>
  </si>
  <si>
    <t>отопления; укрепление трубопроводов,</t>
  </si>
  <si>
    <t xml:space="preserve">мелкий ремонт изоляции; проверка </t>
  </si>
  <si>
    <t xml:space="preserve">исправности канализационных вытяжек и </t>
  </si>
  <si>
    <t>Примечание:</t>
  </si>
  <si>
    <t>устранение причин при обнаружении их</t>
  </si>
  <si>
    <t>неисправности (при наличии) и т.д.</t>
  </si>
  <si>
    <t>3. Аварийно-</t>
  </si>
  <si>
    <t>Круглосуточно на системах водоснабжения,</t>
  </si>
  <si>
    <t>диспетчерское</t>
  </si>
  <si>
    <t xml:space="preserve">водоотведения, теплоснабжения и </t>
  </si>
  <si>
    <t>электроснабжения</t>
  </si>
  <si>
    <t>4. Обслуживание</t>
  </si>
  <si>
    <t>Ежемесячно</t>
  </si>
  <si>
    <t>общедомовых приборов</t>
  </si>
  <si>
    <t>учета</t>
  </si>
  <si>
    <t xml:space="preserve">5. Санитарное </t>
  </si>
  <si>
    <t xml:space="preserve">Влажное подметание </t>
  </si>
  <si>
    <t>содержание лестничных</t>
  </si>
  <si>
    <t>лестничных площадок и маршей,</t>
  </si>
  <si>
    <t>клеток МКД</t>
  </si>
  <si>
    <t>комплекс работ по уборке подъезда (влажная</t>
  </si>
  <si>
    <t xml:space="preserve">протирка подоконников, перил лестниц, </t>
  </si>
  <si>
    <t>шкафов для электросчетчиков,</t>
  </si>
  <si>
    <t>почтовых ящиков, дверных коробок,</t>
  </si>
  <si>
    <t>полотен дверей, дверных ручек,</t>
  </si>
  <si>
    <t>обметание пыли с потолков,</t>
  </si>
  <si>
    <t>мытье окон)</t>
  </si>
  <si>
    <t>6. Уборка придомовой</t>
  </si>
  <si>
    <t xml:space="preserve">(перечень согласно ПП РФ №290 </t>
  </si>
  <si>
    <t>территории</t>
  </si>
  <si>
    <t>от 03.04.2013г., минимальная периодичность</t>
  </si>
  <si>
    <t>в соответствии с законодательством РФ)</t>
  </si>
  <si>
    <t>6.1. Уборка придомовой</t>
  </si>
  <si>
    <t>6.2. Уборка придомовой</t>
  </si>
  <si>
    <t>Подметание территории</t>
  </si>
  <si>
    <t>уборка придомовой</t>
  </si>
  <si>
    <t>Круглосуточно</t>
  </si>
  <si>
    <t>очистка кровли от мусора, грязи; и т.д.</t>
  </si>
  <si>
    <t>Ежедневно</t>
  </si>
  <si>
    <t>Период: Май- Сентябрь</t>
  </si>
  <si>
    <t>мытье полов кабины лифта,</t>
  </si>
  <si>
    <t>мытье лестничных площадок  и маршей,</t>
  </si>
  <si>
    <t xml:space="preserve">  лифтов</t>
  </si>
  <si>
    <t>7. Дератизация</t>
  </si>
  <si>
    <t xml:space="preserve">    Дезинсекция</t>
  </si>
  <si>
    <t>1 раз в квартал</t>
  </si>
  <si>
    <t>По заявке</t>
  </si>
  <si>
    <t xml:space="preserve">8. Обслуживание </t>
  </si>
  <si>
    <t>территории с вывозом снега на отвал</t>
  </si>
  <si>
    <t>В зимний период</t>
  </si>
  <si>
    <t>ГВ</t>
  </si>
  <si>
    <t>Отведение</t>
  </si>
  <si>
    <t>ХВ</t>
  </si>
  <si>
    <t>Э/эн</t>
  </si>
  <si>
    <t>на СОИ</t>
  </si>
  <si>
    <t>сточных вод</t>
  </si>
  <si>
    <t>(теплоносит)</t>
  </si>
  <si>
    <t>(подогрев)</t>
  </si>
  <si>
    <t>II</t>
  </si>
  <si>
    <t xml:space="preserve">                                  ООО "Управляющая компания "Стрижи"</t>
  </si>
  <si>
    <t>установки для повышения давления</t>
  </si>
  <si>
    <t>ХВ,ГВ, циркуляции, пожаротушения</t>
  </si>
  <si>
    <t>(пластинчатый бойлер)</t>
  </si>
  <si>
    <t>многоквартирным домом</t>
  </si>
  <si>
    <t xml:space="preserve"> Дополнительные  работы и услуги:</t>
  </si>
  <si>
    <t>1. Механизированная</t>
  </si>
  <si>
    <t xml:space="preserve">Уборка территории, </t>
  </si>
  <si>
    <t>очистка крышек люков колодцев и пожарных</t>
  </si>
  <si>
    <t>в зимний период</t>
  </si>
  <si>
    <t xml:space="preserve">гидрантов от снега и льда, сдвигание свеже- </t>
  </si>
  <si>
    <t xml:space="preserve">выпавшего снега и очистка придомовой </t>
  </si>
  <si>
    <t>территории от снега и льда, очистка</t>
  </si>
  <si>
    <t>придомовой территории от снега наносного про-</t>
  </si>
  <si>
    <t xml:space="preserve">исхождения, уборка крыльца и /или площадки </t>
  </si>
  <si>
    <t>перед входом в подъезд, посыпка территории</t>
  </si>
  <si>
    <t>песком или смесью из песка с хлоридами</t>
  </si>
  <si>
    <t>во время гололеда,очистка от мусора урн,</t>
  </si>
  <si>
    <t>установленных возле подъездов и на газонах</t>
  </si>
  <si>
    <t>(при наличии), уборка контейнерных площадок,</t>
  </si>
  <si>
    <t>(грунт,отмостка,входы в подъезды),</t>
  </si>
  <si>
    <t>в летний период</t>
  </si>
  <si>
    <t>уборка крыльца и /или площадки перед входом</t>
  </si>
  <si>
    <t>в подъезд,  сезонная очистка газонов от</t>
  </si>
  <si>
    <t xml:space="preserve"> мусора, очистка от мусора урн, установлен-</t>
  </si>
  <si>
    <t>ных возле подъедов и на газонах(при наличии),</t>
  </si>
  <si>
    <t xml:space="preserve"> уборка контейнерных площадок, исполь-</t>
  </si>
  <si>
    <t>используемых жителями МКД</t>
  </si>
  <si>
    <t>зуемых жителями МКД</t>
  </si>
  <si>
    <t>Итого стоимость работ и услуг</t>
  </si>
  <si>
    <t>по управлению и содержанию МКД</t>
  </si>
  <si>
    <t>п.2=п.2.1+п.2.2.; п.3=п.3.1+п.3.2;  п.4=п.1+п.2-п.3;  п.6=п.2-п.5;  п.7=п.3-п.5;  п.II=п.I+п.7</t>
  </si>
  <si>
    <t>дизель-генераторных установок</t>
  </si>
  <si>
    <t xml:space="preserve">                     по многоквартирному дому, расположенному по адресу:  Лобачевского, 74</t>
  </si>
  <si>
    <t>9. Обслуживание ППА</t>
  </si>
  <si>
    <t>10. Обслуживание</t>
  </si>
  <si>
    <t>11. Обслуживание водонагревателя</t>
  </si>
  <si>
    <t xml:space="preserve">12. Обслуживание </t>
  </si>
  <si>
    <t>13. Услуги и работы по управлению</t>
  </si>
  <si>
    <t>Тех.обслуж</t>
  </si>
  <si>
    <t xml:space="preserve">Обращение </t>
  </si>
  <si>
    <t>в/наблюден.</t>
  </si>
  <si>
    <t>с ТКО</t>
  </si>
  <si>
    <t>Поступл. от размещения оборуд.связи</t>
  </si>
  <si>
    <t xml:space="preserve">Остаток д/ср "Поступление от размещ.обор.связи" </t>
  </si>
  <si>
    <t xml:space="preserve">8. Содержание контейнерных </t>
  </si>
  <si>
    <t>Услуги охранного</t>
  </si>
  <si>
    <t>По договору со специализированной</t>
  </si>
  <si>
    <t>предприятия</t>
  </si>
  <si>
    <t>организацией</t>
  </si>
  <si>
    <t>3. Техническое обслуживание</t>
  </si>
  <si>
    <t>шлагбаумов,калиток</t>
  </si>
  <si>
    <t>и зеленых насаждений</t>
  </si>
  <si>
    <t>Итого</t>
  </si>
  <si>
    <t>Текущий</t>
  </si>
  <si>
    <t>ремонт</t>
  </si>
  <si>
    <t>мелкий ремонт окон, дверей;</t>
  </si>
  <si>
    <t>пружин (3 шт) для автоматической работы шлагбаума КПП № 1</t>
  </si>
  <si>
    <t xml:space="preserve">площадок </t>
  </si>
  <si>
    <t>4. Обслуживание газонов</t>
  </si>
  <si>
    <t>Всего</t>
  </si>
  <si>
    <t xml:space="preserve">                           о деятельности за отчетный период с 01.01.2024г. по 31.12.2024 г.</t>
  </si>
  <si>
    <t>Остаток д/ср-в на 01.01.2024г</t>
  </si>
  <si>
    <t>Начислено  с 01.01.24 по 31.12.24</t>
  </si>
  <si>
    <t>Оплачено  с 01.01.24 по 31.12.24</t>
  </si>
  <si>
    <t>Задолженность на 31.12.2024г.</t>
  </si>
  <si>
    <t>Приобр. модульн. покр. "Антикаблук" в тамб. подъезда</t>
  </si>
  <si>
    <t>Приобретение мотор-редуктора с узлом разблокировки (1 шт) и торсионных</t>
  </si>
  <si>
    <t>Модернизация системы видеонаблюдения жилого комплекса по ул. Лобачевского , 72-75, г. Новосибирска</t>
  </si>
  <si>
    <t>Замена фурнитуры поворотно-откидной, окна МОП (1 шт.), этаж № 7</t>
  </si>
  <si>
    <t>Расчет стоимости затрат на:</t>
  </si>
  <si>
    <t xml:space="preserve"> - Монтаж системы распознования радиометок, (Въезд на территорию ЖК);</t>
  </si>
  <si>
    <t xml:space="preserve"> - Монтаж откатных ворот с установкой и настройкой комплекта автоматики ( Въезд на территорию ЖК, возле МКД № 72);</t>
  </si>
  <si>
    <t xml:space="preserve"> - Устройство индукционной петли в дорожном полотне (Выезд с территории ЖК, возле МКД № 75)</t>
  </si>
  <si>
    <t>Монтаж калитки напротив МКД № 73 по ул. Лобачевского с магнитным замком</t>
  </si>
  <si>
    <t>Установка IP - оборудования удаленного открывания шлагбаума для машин спецслужб на въезде на территорию жилого комплекса по ул. Лобачевского, г. Новосибирска</t>
  </si>
  <si>
    <t>Устан. автоматич. шлагб. по ул. Лобачевского., д. № 75</t>
  </si>
  <si>
    <t>Приобретение ноутбука (1 шт.) вместо компьютера (сломался) на КПП № 1</t>
  </si>
  <si>
    <t>Приобретение ящика для передачи показаний</t>
  </si>
  <si>
    <t>Задолженность на 01.01.2024г.</t>
  </si>
  <si>
    <t>Остаток д/ср-в на 31.12.2024г.</t>
  </si>
  <si>
    <t>И.о. заместителя директора ООО "УК "Стрижи"                                           М.В. Кулешова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</si>
</sst>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15" x14ac:knownFonts="1">
    <font>
      <sz val="11"/>
      <color theme="1"/>
      <name val="Calibri"/>
      <family val="2"/>
      <scheme val="minor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.5"/>
      <color theme="1"/>
      <name val="Times New Roman"/>
      <family val="1"/>
      <charset val="204"/>
    </font>
    <font>
      <sz val="10.3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7">
    <xf numFmtId="0" fontId="0" fillId="0" borderId="0" xfId="0"/>
    <xf numFmtId="0" fontId="1" fillId="0" borderId="0" xfId="0" applyFont="1"/>
    <xf numFmtId="0" fontId="5" fillId="0" borderId="0" xfId="0" applyFont="1" applyAlignment="1">
      <alignment horizontal="center"/>
    </xf>
    <xf numFmtId="0" fontId="3" fillId="0" borderId="32" xfId="0" applyFont="1" applyBorder="1"/>
    <xf numFmtId="0" fontId="6" fillId="0" borderId="28" xfId="0" applyFont="1" applyBorder="1"/>
    <xf numFmtId="164" fontId="6" fillId="0" borderId="15" xfId="0" applyNumberFormat="1" applyFont="1" applyBorder="1" applyAlignment="1">
      <alignment horizontal="center"/>
    </xf>
    <xf numFmtId="2" fontId="6" fillId="0" borderId="19" xfId="0" applyNumberFormat="1" applyFont="1" applyBorder="1" applyAlignment="1">
      <alignment horizontal="center"/>
    </xf>
    <xf numFmtId="164" fontId="6" fillId="0" borderId="39" xfId="0" applyNumberFormat="1" applyFont="1" applyBorder="1" applyAlignment="1">
      <alignment horizontal="center"/>
    </xf>
    <xf numFmtId="0" fontId="6" fillId="0" borderId="40" xfId="0" applyFont="1" applyBorder="1"/>
    <xf numFmtId="2" fontId="6" fillId="0" borderId="18" xfId="0" applyNumberFormat="1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33" xfId="0" applyFont="1" applyBorder="1" applyAlignment="1">
      <alignment horizontal="center"/>
    </xf>
    <xf numFmtId="0" fontId="6" fillId="0" borderId="29" xfId="0" applyFont="1" applyBorder="1"/>
    <xf numFmtId="0" fontId="6" fillId="0" borderId="21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38" xfId="0" applyFont="1" applyBorder="1" applyAlignment="1">
      <alignment horizontal="center"/>
    </xf>
    <xf numFmtId="164" fontId="6" fillId="0" borderId="5" xfId="0" applyNumberFormat="1" applyFont="1" applyBorder="1" applyAlignment="1">
      <alignment horizontal="center"/>
    </xf>
    <xf numFmtId="164" fontId="6" fillId="0" borderId="33" xfId="0" applyNumberFormat="1" applyFont="1" applyBorder="1" applyAlignment="1">
      <alignment horizontal="center"/>
    </xf>
    <xf numFmtId="0" fontId="5" fillId="0" borderId="40" xfId="0" applyFont="1" applyBorder="1"/>
    <xf numFmtId="2" fontId="6" fillId="0" borderId="45" xfId="0" applyNumberFormat="1" applyFont="1" applyBorder="1" applyAlignment="1">
      <alignment horizontal="center"/>
    </xf>
    <xf numFmtId="2" fontId="6" fillId="0" borderId="15" xfId="0" applyNumberFormat="1" applyFont="1" applyBorder="1" applyAlignment="1">
      <alignment horizontal="center"/>
    </xf>
    <xf numFmtId="2" fontId="6" fillId="0" borderId="39" xfId="0" applyNumberFormat="1" applyFont="1" applyBorder="1" applyAlignment="1">
      <alignment horizontal="center"/>
    </xf>
    <xf numFmtId="2" fontId="6" fillId="0" borderId="5" xfId="0" applyNumberFormat="1" applyFont="1" applyBorder="1" applyAlignment="1">
      <alignment horizontal="center"/>
    </xf>
    <xf numFmtId="2" fontId="6" fillId="0" borderId="33" xfId="0" applyNumberFormat="1" applyFont="1" applyBorder="1" applyAlignment="1">
      <alignment horizontal="center"/>
    </xf>
    <xf numFmtId="2" fontId="5" fillId="0" borderId="18" xfId="0" applyNumberFormat="1" applyFont="1" applyBorder="1" applyAlignment="1">
      <alignment horizontal="center"/>
    </xf>
    <xf numFmtId="0" fontId="5" fillId="0" borderId="28" xfId="0" applyFont="1" applyBorder="1"/>
    <xf numFmtId="0" fontId="5" fillId="0" borderId="19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6" fillId="0" borderId="47" xfId="0" applyFont="1" applyBorder="1"/>
    <xf numFmtId="0" fontId="6" fillId="0" borderId="48" xfId="0" applyFont="1" applyBorder="1"/>
    <xf numFmtId="2" fontId="5" fillId="0" borderId="45" xfId="0" applyNumberFormat="1" applyFont="1" applyBorder="1" applyAlignment="1">
      <alignment horizontal="center"/>
    </xf>
    <xf numFmtId="2" fontId="5" fillId="0" borderId="39" xfId="0" applyNumberFormat="1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33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38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164" fontId="5" fillId="0" borderId="15" xfId="0" applyNumberFormat="1" applyFont="1" applyBorder="1" applyAlignment="1">
      <alignment horizontal="center"/>
    </xf>
    <xf numFmtId="0" fontId="2" fillId="0" borderId="0" xfId="0" applyFont="1"/>
    <xf numFmtId="0" fontId="4" fillId="0" borderId="0" xfId="0" applyFont="1"/>
    <xf numFmtId="0" fontId="3" fillId="0" borderId="0" xfId="0" applyFont="1"/>
    <xf numFmtId="0" fontId="5" fillId="0" borderId="0" xfId="0" applyFont="1"/>
    <xf numFmtId="0" fontId="0" fillId="0" borderId="1" xfId="0" applyBorder="1"/>
    <xf numFmtId="0" fontId="3" fillId="0" borderId="4" xfId="0" applyFont="1" applyBorder="1"/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5" xfId="0" applyBorder="1"/>
    <xf numFmtId="0" fontId="3" fillId="0" borderId="19" xfId="0" applyFont="1" applyBorder="1"/>
    <xf numFmtId="0" fontId="3" fillId="0" borderId="20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0" fillId="0" borderId="23" xfId="0" applyBorder="1"/>
    <xf numFmtId="0" fontId="3" fillId="0" borderId="27" xfId="0" applyFont="1" applyBorder="1"/>
    <xf numFmtId="0" fontId="4" fillId="0" borderId="30" xfId="0" applyFont="1" applyBorder="1" applyAlignment="1">
      <alignment horizontal="center"/>
    </xf>
    <xf numFmtId="0" fontId="4" fillId="0" borderId="14" xfId="0" applyFont="1" applyBorder="1"/>
    <xf numFmtId="2" fontId="4" fillId="0" borderId="31" xfId="0" applyNumberFormat="1" applyFont="1" applyBorder="1"/>
    <xf numFmtId="0" fontId="3" fillId="0" borderId="31" xfId="0" applyFont="1" applyBorder="1"/>
    <xf numFmtId="0" fontId="3" fillId="0" borderId="34" xfId="0" applyFont="1" applyBorder="1"/>
    <xf numFmtId="0" fontId="3" fillId="0" borderId="14" xfId="0" applyFont="1" applyBorder="1"/>
    <xf numFmtId="2" fontId="4" fillId="0" borderId="35" xfId="0" applyNumberFormat="1" applyFont="1" applyBorder="1"/>
    <xf numFmtId="0" fontId="3" fillId="0" borderId="35" xfId="0" applyFont="1" applyBorder="1"/>
    <xf numFmtId="0" fontId="3" fillId="0" borderId="36" xfId="0" applyFont="1" applyBorder="1"/>
    <xf numFmtId="2" fontId="3" fillId="0" borderId="35" xfId="0" applyNumberFormat="1" applyFont="1" applyBorder="1"/>
    <xf numFmtId="2" fontId="3" fillId="0" borderId="36" xfId="0" applyNumberFormat="1" applyFont="1" applyBorder="1"/>
    <xf numFmtId="0" fontId="7" fillId="0" borderId="14" xfId="0" applyFont="1" applyBorder="1"/>
    <xf numFmtId="0" fontId="3" fillId="0" borderId="42" xfId="0" applyFont="1" applyBorder="1"/>
    <xf numFmtId="0" fontId="3" fillId="0" borderId="43" xfId="0" applyFont="1" applyBorder="1"/>
    <xf numFmtId="2" fontId="3" fillId="0" borderId="43" xfId="0" applyNumberFormat="1" applyFont="1" applyBorder="1"/>
    <xf numFmtId="2" fontId="3" fillId="0" borderId="44" xfId="0" applyNumberFormat="1" applyFont="1" applyBorder="1"/>
    <xf numFmtId="2" fontId="3" fillId="0" borderId="0" xfId="0" applyNumberFormat="1" applyFont="1"/>
    <xf numFmtId="0" fontId="3" fillId="0" borderId="0" xfId="0" applyFont="1" applyAlignment="1">
      <alignment horizontal="center"/>
    </xf>
    <xf numFmtId="164" fontId="4" fillId="0" borderId="35" xfId="0" applyNumberFormat="1" applyFont="1" applyBorder="1"/>
    <xf numFmtId="2" fontId="3" fillId="2" borderId="35" xfId="0" applyNumberFormat="1" applyFont="1" applyFill="1" applyBorder="1"/>
    <xf numFmtId="0" fontId="5" fillId="0" borderId="28" xfId="0" applyFont="1" applyBorder="1" applyAlignment="1">
      <alignment horizontal="left"/>
    </xf>
    <xf numFmtId="0" fontId="3" fillId="0" borderId="19" xfId="0" applyFont="1" applyBorder="1" applyAlignment="1">
      <alignment horizontal="center"/>
    </xf>
    <xf numFmtId="2" fontId="6" fillId="0" borderId="17" xfId="0" applyNumberFormat="1" applyFont="1" applyBorder="1" applyAlignment="1">
      <alignment horizontal="center"/>
    </xf>
    <xf numFmtId="2" fontId="6" fillId="0" borderId="16" xfId="0" applyNumberFormat="1" applyFont="1" applyBorder="1" applyAlignment="1">
      <alignment horizontal="center"/>
    </xf>
    <xf numFmtId="2" fontId="5" fillId="0" borderId="16" xfId="0" applyNumberFormat="1" applyFont="1" applyBorder="1" applyAlignment="1">
      <alignment horizontal="center"/>
    </xf>
    <xf numFmtId="0" fontId="5" fillId="0" borderId="51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29" xfId="0" applyFont="1" applyBorder="1"/>
    <xf numFmtId="0" fontId="6" fillId="0" borderId="0" xfId="0" applyFont="1" applyBorder="1"/>
    <xf numFmtId="0" fontId="6" fillId="0" borderId="46" xfId="0" applyFont="1" applyBorder="1"/>
    <xf numFmtId="0" fontId="5" fillId="0" borderId="16" xfId="0" applyFont="1" applyBorder="1"/>
    <xf numFmtId="0" fontId="5" fillId="0" borderId="35" xfId="0" applyFont="1" applyBorder="1"/>
    <xf numFmtId="0" fontId="5" fillId="0" borderId="49" xfId="0" applyFont="1" applyBorder="1"/>
    <xf numFmtId="0" fontId="6" fillId="0" borderId="0" xfId="0" applyFont="1" applyBorder="1" applyAlignment="1">
      <alignment horizontal="center"/>
    </xf>
    <xf numFmtId="2" fontId="5" fillId="0" borderId="0" xfId="0" applyNumberFormat="1" applyFont="1" applyBorder="1" applyAlignment="1">
      <alignment horizontal="center"/>
    </xf>
    <xf numFmtId="2" fontId="5" fillId="0" borderId="7" xfId="0" applyNumberFormat="1" applyFont="1" applyBorder="1" applyAlignment="1">
      <alignment horizontal="center"/>
    </xf>
    <xf numFmtId="2" fontId="6" fillId="0" borderId="0" xfId="0" applyNumberFormat="1" applyFont="1" applyBorder="1" applyAlignment="1">
      <alignment horizontal="center"/>
    </xf>
    <xf numFmtId="2" fontId="4" fillId="0" borderId="53" xfId="0" applyNumberFormat="1" applyFont="1" applyBorder="1"/>
    <xf numFmtId="0" fontId="3" fillId="0" borderId="53" xfId="0" applyFont="1" applyBorder="1"/>
    <xf numFmtId="2" fontId="3" fillId="0" borderId="14" xfId="0" applyNumberFormat="1" applyFont="1" applyBorder="1"/>
    <xf numFmtId="2" fontId="8" fillId="0" borderId="14" xfId="0" applyNumberFormat="1" applyFont="1" applyBorder="1"/>
    <xf numFmtId="2" fontId="8" fillId="0" borderId="35" xfId="0" applyNumberFormat="1" applyFont="1" applyBorder="1"/>
    <xf numFmtId="164" fontId="6" fillId="0" borderId="40" xfId="0" applyNumberFormat="1" applyFont="1" applyBorder="1" applyAlignment="1">
      <alignment horizontal="center"/>
    </xf>
    <xf numFmtId="0" fontId="3" fillId="2" borderId="14" xfId="0" applyFont="1" applyFill="1" applyBorder="1"/>
    <xf numFmtId="0" fontId="3" fillId="0" borderId="28" xfId="0" applyFont="1" applyBorder="1" applyAlignment="1">
      <alignment horizontal="center"/>
    </xf>
    <xf numFmtId="0" fontId="3" fillId="0" borderId="47" xfId="0" applyFont="1" applyBorder="1" applyAlignment="1">
      <alignment horizontal="center"/>
    </xf>
    <xf numFmtId="0" fontId="3" fillId="0" borderId="54" xfId="0" applyFont="1" applyBorder="1"/>
    <xf numFmtId="0" fontId="6" fillId="0" borderId="27" xfId="0" applyFont="1" applyBorder="1"/>
    <xf numFmtId="0" fontId="6" fillId="0" borderId="23" xfId="0" applyFont="1" applyBorder="1"/>
    <xf numFmtId="2" fontId="6" fillId="0" borderId="21" xfId="0" applyNumberFormat="1" applyFont="1" applyBorder="1" applyAlignment="1">
      <alignment horizontal="center"/>
    </xf>
    <xf numFmtId="0" fontId="5" fillId="0" borderId="28" xfId="0" applyFont="1" applyBorder="1" applyAlignment="1">
      <alignment horizontal="center"/>
    </xf>
    <xf numFmtId="2" fontId="5" fillId="0" borderId="46" xfId="0" applyNumberFormat="1" applyFont="1" applyBorder="1" applyAlignment="1">
      <alignment horizontal="center"/>
    </xf>
    <xf numFmtId="0" fontId="6" fillId="0" borderId="10" xfId="0" applyFont="1" applyBorder="1"/>
    <xf numFmtId="2" fontId="6" fillId="0" borderId="3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2" fontId="6" fillId="0" borderId="10" xfId="0" applyNumberFormat="1" applyFont="1" applyBorder="1" applyAlignment="1">
      <alignment horizontal="center"/>
    </xf>
    <xf numFmtId="2" fontId="6" fillId="0" borderId="55" xfId="0" applyNumberFormat="1" applyFont="1" applyBorder="1" applyAlignment="1">
      <alignment horizontal="center"/>
    </xf>
    <xf numFmtId="2" fontId="6" fillId="0" borderId="56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9" fillId="0" borderId="35" xfId="0" applyNumberFormat="1" applyFont="1" applyBorder="1"/>
    <xf numFmtId="0" fontId="10" fillId="0" borderId="0" xfId="0" applyFont="1"/>
    <xf numFmtId="0" fontId="10" fillId="0" borderId="57" xfId="0" applyFont="1" applyBorder="1"/>
    <xf numFmtId="0" fontId="11" fillId="0" borderId="0" xfId="0" applyFont="1"/>
    <xf numFmtId="164" fontId="5" fillId="0" borderId="39" xfId="0" applyNumberFormat="1" applyFont="1" applyBorder="1" applyAlignment="1">
      <alignment horizontal="center"/>
    </xf>
    <xf numFmtId="0" fontId="6" fillId="0" borderId="19" xfId="0" applyFont="1" applyBorder="1"/>
    <xf numFmtId="0" fontId="6" fillId="0" borderId="4" xfId="0" applyFont="1" applyBorder="1"/>
    <xf numFmtId="2" fontId="6" fillId="0" borderId="1" xfId="0" applyNumberFormat="1" applyFont="1" applyBorder="1" applyAlignment="1">
      <alignment horizontal="center"/>
    </xf>
    <xf numFmtId="0" fontId="6" fillId="0" borderId="23" xfId="0" applyFont="1" applyBorder="1" applyAlignment="1">
      <alignment horizontal="center"/>
    </xf>
    <xf numFmtId="0" fontId="10" fillId="0" borderId="35" xfId="0" applyFont="1" applyBorder="1"/>
    <xf numFmtId="0" fontId="13" fillId="0" borderId="35" xfId="0" applyFont="1" applyBorder="1" applyAlignment="1">
      <alignment wrapText="1"/>
    </xf>
    <xf numFmtId="0" fontId="13" fillId="0" borderId="35" xfId="0" applyFont="1" applyBorder="1"/>
    <xf numFmtId="0" fontId="5" fillId="0" borderId="1" xfId="0" applyFont="1" applyBorder="1"/>
    <xf numFmtId="0" fontId="5" fillId="0" borderId="2" xfId="0" applyFont="1" applyBorder="1"/>
    <xf numFmtId="0" fontId="5" fillId="0" borderId="3" xfId="0" applyFont="1" applyBorder="1"/>
    <xf numFmtId="0" fontId="5" fillId="0" borderId="4" xfId="0" applyFont="1" applyBorder="1"/>
    <xf numFmtId="0" fontId="5" fillId="0" borderId="5" xfId="0" applyFont="1" applyBorder="1"/>
    <xf numFmtId="0" fontId="5" fillId="0" borderId="6" xfId="0" applyFont="1" applyBorder="1"/>
    <xf numFmtId="0" fontId="5" fillId="0" borderId="7" xfId="0" applyFont="1" applyBorder="1"/>
    <xf numFmtId="0" fontId="5" fillId="0" borderId="8" xfId="0" applyFont="1" applyBorder="1"/>
    <xf numFmtId="0" fontId="5" fillId="0" borderId="15" xfId="0" applyFont="1" applyBorder="1"/>
    <xf numFmtId="0" fontId="5" fillId="0" borderId="17" xfId="0" applyFont="1" applyBorder="1"/>
    <xf numFmtId="0" fontId="5" fillId="0" borderId="18" xfId="0" applyFont="1" applyBorder="1"/>
    <xf numFmtId="0" fontId="5" fillId="0" borderId="21" xfId="0" applyFont="1" applyBorder="1"/>
    <xf numFmtId="0" fontId="5" fillId="0" borderId="23" xfId="0" applyFont="1" applyBorder="1"/>
    <xf numFmtId="0" fontId="5" fillId="0" borderId="24" xfId="0" applyFont="1" applyBorder="1"/>
    <xf numFmtId="0" fontId="5" fillId="0" borderId="25" xfId="0" applyFont="1" applyBorder="1"/>
    <xf numFmtId="0" fontId="5" fillId="0" borderId="26" xfId="0" applyFont="1" applyBorder="1"/>
    <xf numFmtId="0" fontId="5" fillId="0" borderId="9" xfId="0" applyFont="1" applyBorder="1"/>
    <xf numFmtId="0" fontId="5" fillId="0" borderId="7" xfId="0" applyFont="1" applyBorder="1" applyAlignment="1">
      <alignment horizontal="center"/>
    </xf>
    <xf numFmtId="0" fontId="5" fillId="0" borderId="50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2" fontId="10" fillId="0" borderId="0" xfId="0" applyNumberFormat="1" applyFont="1"/>
    <xf numFmtId="0" fontId="5" fillId="0" borderId="20" xfId="0" applyFont="1" applyBorder="1"/>
    <xf numFmtId="0" fontId="5" fillId="0" borderId="33" xfId="0" applyFont="1" applyBorder="1"/>
    <xf numFmtId="0" fontId="5" fillId="0" borderId="37" xfId="0" applyFont="1" applyBorder="1"/>
    <xf numFmtId="2" fontId="5" fillId="0" borderId="0" xfId="0" applyNumberFormat="1" applyFont="1" applyAlignment="1">
      <alignment horizontal="center"/>
    </xf>
    <xf numFmtId="165" fontId="10" fillId="0" borderId="0" xfId="0" applyNumberFormat="1" applyFont="1"/>
    <xf numFmtId="0" fontId="5" fillId="0" borderId="41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2" fontId="11" fillId="0" borderId="0" xfId="0" applyNumberFormat="1" applyFont="1"/>
    <xf numFmtId="0" fontId="5" fillId="0" borderId="37" xfId="0" applyFont="1" applyBorder="1" applyAlignment="1">
      <alignment horizontal="center"/>
    </xf>
    <xf numFmtId="164" fontId="5" fillId="0" borderId="33" xfId="0" applyNumberFormat="1" applyFont="1" applyBorder="1" applyAlignment="1">
      <alignment horizontal="center"/>
    </xf>
    <xf numFmtId="164" fontId="5" fillId="0" borderId="5" xfId="0" applyNumberFormat="1" applyFont="1" applyBorder="1" applyAlignment="1">
      <alignment horizontal="center"/>
    </xf>
    <xf numFmtId="2" fontId="5" fillId="0" borderId="19" xfId="0" applyNumberFormat="1" applyFont="1" applyBorder="1" applyAlignment="1">
      <alignment horizontal="center"/>
    </xf>
    <xf numFmtId="2" fontId="5" fillId="0" borderId="17" xfId="0" applyNumberFormat="1" applyFont="1" applyBorder="1" applyAlignment="1">
      <alignment horizontal="center"/>
    </xf>
    <xf numFmtId="164" fontId="10" fillId="0" borderId="0" xfId="0" applyNumberFormat="1" applyFont="1"/>
    <xf numFmtId="2" fontId="5" fillId="0" borderId="0" xfId="0" applyNumberFormat="1" applyFont="1" applyAlignment="1">
      <alignment horizontal="left"/>
    </xf>
    <xf numFmtId="0" fontId="5" fillId="0" borderId="0" xfId="0" applyFont="1" applyAlignment="1">
      <alignment horizontal="left"/>
    </xf>
    <xf numFmtId="0" fontId="5" fillId="0" borderId="22" xfId="0" applyFont="1" applyBorder="1"/>
    <xf numFmtId="0" fontId="5" fillId="0" borderId="48" xfId="0" applyFont="1" applyBorder="1" applyAlignment="1">
      <alignment horizontal="center"/>
    </xf>
    <xf numFmtId="0" fontId="10" fillId="0" borderId="10" xfId="0" applyFont="1" applyBorder="1"/>
    <xf numFmtId="0" fontId="5" fillId="0" borderId="3" xfId="0" applyFont="1" applyBorder="1" applyAlignment="1">
      <alignment horizontal="center"/>
    </xf>
    <xf numFmtId="0" fontId="10" fillId="0" borderId="47" xfId="0" applyFont="1" applyBorder="1"/>
    <xf numFmtId="0" fontId="6" fillId="0" borderId="1" xfId="0" applyFont="1" applyBorder="1"/>
    <xf numFmtId="0" fontId="6" fillId="0" borderId="58" xfId="0" applyFont="1" applyBorder="1"/>
    <xf numFmtId="0" fontId="6" fillId="0" borderId="28" xfId="0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0" fontId="6" fillId="0" borderId="23" xfId="0" applyFont="1" applyBorder="1" applyAlignment="1">
      <alignment horizontal="right"/>
    </xf>
    <xf numFmtId="0" fontId="5" fillId="0" borderId="27" xfId="0" applyFont="1" applyBorder="1"/>
    <xf numFmtId="0" fontId="10" fillId="0" borderId="9" xfId="0" applyFont="1" applyBorder="1"/>
    <xf numFmtId="0" fontId="5" fillId="0" borderId="19" xfId="0" applyFont="1" applyBorder="1"/>
    <xf numFmtId="0" fontId="12" fillId="0" borderId="10" xfId="0" applyFont="1" applyBorder="1"/>
    <xf numFmtId="0" fontId="6" fillId="0" borderId="5" xfId="0" applyFont="1" applyBorder="1" applyAlignment="1">
      <alignment horizontal="right"/>
    </xf>
    <xf numFmtId="0" fontId="6" fillId="0" borderId="5" xfId="0" applyFont="1" applyBorder="1"/>
    <xf numFmtId="2" fontId="6" fillId="0" borderId="5" xfId="0" applyNumberFormat="1" applyFont="1" applyBorder="1" applyAlignment="1">
      <alignment horizontal="right"/>
    </xf>
    <xf numFmtId="0" fontId="5" fillId="0" borderId="0" xfId="0" applyFont="1" applyAlignment="1">
      <alignment horizontal="left" vertical="center"/>
    </xf>
    <xf numFmtId="0" fontId="10" fillId="0" borderId="52" xfId="0" applyFont="1" applyBorder="1"/>
    <xf numFmtId="2" fontId="6" fillId="0" borderId="23" xfId="0" applyNumberFormat="1" applyFont="1" applyBorder="1" applyAlignment="1">
      <alignment horizontal="right"/>
    </xf>
    <xf numFmtId="0" fontId="10" fillId="0" borderId="0" xfId="0" applyFont="1" applyAlignment="1">
      <alignment horizontal="right"/>
    </xf>
    <xf numFmtId="0" fontId="13" fillId="0" borderId="11" xfId="0" applyFont="1" applyBorder="1" applyAlignment="1">
      <alignment horizontal="left" wrapText="1"/>
    </xf>
    <xf numFmtId="0" fontId="13" fillId="0" borderId="13" xfId="0" applyFont="1" applyBorder="1" applyAlignment="1">
      <alignment horizontal="left" wrapText="1"/>
    </xf>
    <xf numFmtId="0" fontId="12" fillId="0" borderId="28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0" fontId="12" fillId="0" borderId="47" xfId="0" applyFont="1" applyBorder="1" applyAlignment="1">
      <alignment horizontal="left" wrapText="1"/>
    </xf>
    <xf numFmtId="0" fontId="12" fillId="0" borderId="48" xfId="0" applyFont="1" applyBorder="1" applyAlignment="1">
      <alignment horizontal="left" wrapText="1"/>
    </xf>
    <xf numFmtId="0" fontId="14" fillId="0" borderId="11" xfId="0" applyFont="1" applyBorder="1" applyAlignment="1">
      <alignment horizontal="left" wrapText="1"/>
    </xf>
    <xf numFmtId="0" fontId="14" fillId="0" borderId="13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169"/>
  <sheetViews>
    <sheetView tabSelected="1" workbookViewId="0">
      <selection activeCell="N23" sqref="N23"/>
    </sheetView>
  </sheetViews>
  <sheetFormatPr defaultColWidth="11.5703125" defaultRowHeight="15" x14ac:dyDescent="0.25"/>
  <cols>
    <col min="1" max="1" width="23.140625" style="119" customWidth="1"/>
    <col min="2" max="2" width="42.85546875" style="119" customWidth="1"/>
    <col min="3" max="3" width="11.85546875" style="119" bestFit="1" customWidth="1"/>
    <col min="4" max="4" width="11.28515625" style="119" customWidth="1"/>
    <col min="5" max="5" width="12.85546875" style="119" customWidth="1"/>
    <col min="6" max="6" width="12.140625" style="119" customWidth="1"/>
    <col min="7" max="7" width="12.7109375" style="119" customWidth="1"/>
    <col min="8" max="8" width="11.42578125" style="119" customWidth="1"/>
    <col min="9" max="9" width="12.7109375" style="119" customWidth="1"/>
    <col min="10" max="10" width="4.42578125" style="119" customWidth="1"/>
    <col min="11" max="11" width="45.28515625" style="119" customWidth="1"/>
    <col min="12" max="12" width="14.85546875" style="119" customWidth="1"/>
    <col min="13" max="13" width="12.5703125" style="119" customWidth="1"/>
    <col min="14" max="14" width="12.42578125" style="119" customWidth="1"/>
    <col min="15" max="15" width="12.140625" style="119" customWidth="1"/>
    <col min="16" max="16" width="11.28515625" style="119" customWidth="1"/>
    <col min="17" max="18" width="11.140625" style="119" customWidth="1"/>
    <col min="19" max="19" width="11.7109375" style="119" customWidth="1"/>
    <col min="20" max="20" width="10.85546875" style="119" customWidth="1"/>
    <col min="21" max="21" width="13.42578125" style="119" customWidth="1"/>
    <col min="22" max="22" width="10.7109375" style="119" customWidth="1"/>
    <col min="23" max="23" width="10.5703125" style="119" customWidth="1"/>
    <col min="24" max="24" width="10.85546875" style="119" customWidth="1"/>
    <col min="25" max="25" width="11.140625" style="119" customWidth="1"/>
    <col min="26" max="26" width="10.42578125" style="119" customWidth="1"/>
    <col min="27" max="259" width="11.5703125" style="119"/>
    <col min="260" max="260" width="23.140625" style="119" customWidth="1"/>
    <col min="261" max="261" width="42.85546875" style="119" customWidth="1"/>
    <col min="262" max="262" width="11.5703125" style="119"/>
    <col min="263" max="263" width="11.28515625" style="119" customWidth="1"/>
    <col min="264" max="264" width="12.85546875" style="119" customWidth="1"/>
    <col min="265" max="265" width="12.140625" style="119" customWidth="1"/>
    <col min="266" max="266" width="11.7109375" style="119" customWidth="1"/>
    <col min="267" max="267" width="11.42578125" style="119" customWidth="1"/>
    <col min="268" max="268" width="12.7109375" style="119" customWidth="1"/>
    <col min="269" max="269" width="4.140625" style="119" customWidth="1"/>
    <col min="270" max="270" width="45.28515625" style="119" customWidth="1"/>
    <col min="271" max="271" width="14.85546875" style="119" customWidth="1"/>
    <col min="272" max="272" width="12.28515625" style="119" customWidth="1"/>
    <col min="273" max="274" width="11.140625" style="119" customWidth="1"/>
    <col min="275" max="275" width="12.42578125" style="119" customWidth="1"/>
    <col min="276" max="276" width="11.42578125" style="119" customWidth="1"/>
    <col min="277" max="277" width="13.5703125" style="119" customWidth="1"/>
    <col min="278" max="515" width="11.5703125" style="119"/>
    <col min="516" max="516" width="23.140625" style="119" customWidth="1"/>
    <col min="517" max="517" width="42.85546875" style="119" customWidth="1"/>
    <col min="518" max="518" width="11.5703125" style="119"/>
    <col min="519" max="519" width="11.28515625" style="119" customWidth="1"/>
    <col min="520" max="520" width="12.85546875" style="119" customWidth="1"/>
    <col min="521" max="521" width="12.140625" style="119" customWidth="1"/>
    <col min="522" max="522" width="11.7109375" style="119" customWidth="1"/>
    <col min="523" max="523" width="11.42578125" style="119" customWidth="1"/>
    <col min="524" max="524" width="12.7109375" style="119" customWidth="1"/>
    <col min="525" max="525" width="4.140625" style="119" customWidth="1"/>
    <col min="526" max="526" width="45.28515625" style="119" customWidth="1"/>
    <col min="527" max="527" width="14.85546875" style="119" customWidth="1"/>
    <col min="528" max="528" width="12.28515625" style="119" customWidth="1"/>
    <col min="529" max="530" width="11.140625" style="119" customWidth="1"/>
    <col min="531" max="531" width="12.42578125" style="119" customWidth="1"/>
    <col min="532" max="532" width="11.42578125" style="119" customWidth="1"/>
    <col min="533" max="533" width="13.5703125" style="119" customWidth="1"/>
    <col min="534" max="771" width="11.5703125" style="119"/>
    <col min="772" max="772" width="23.140625" style="119" customWidth="1"/>
    <col min="773" max="773" width="42.85546875" style="119" customWidth="1"/>
    <col min="774" max="774" width="11.5703125" style="119"/>
    <col min="775" max="775" width="11.28515625" style="119" customWidth="1"/>
    <col min="776" max="776" width="12.85546875" style="119" customWidth="1"/>
    <col min="777" max="777" width="12.140625" style="119" customWidth="1"/>
    <col min="778" max="778" width="11.7109375" style="119" customWidth="1"/>
    <col min="779" max="779" width="11.42578125" style="119" customWidth="1"/>
    <col min="780" max="780" width="12.7109375" style="119" customWidth="1"/>
    <col min="781" max="781" width="4.140625" style="119" customWidth="1"/>
    <col min="782" max="782" width="45.28515625" style="119" customWidth="1"/>
    <col min="783" max="783" width="14.85546875" style="119" customWidth="1"/>
    <col min="784" max="784" width="12.28515625" style="119" customWidth="1"/>
    <col min="785" max="786" width="11.140625" style="119" customWidth="1"/>
    <col min="787" max="787" width="12.42578125" style="119" customWidth="1"/>
    <col min="788" max="788" width="11.42578125" style="119" customWidth="1"/>
    <col min="789" max="789" width="13.5703125" style="119" customWidth="1"/>
    <col min="790" max="1027" width="11.5703125" style="119"/>
    <col min="1028" max="1028" width="23.140625" style="119" customWidth="1"/>
    <col min="1029" max="1029" width="42.85546875" style="119" customWidth="1"/>
    <col min="1030" max="1030" width="11.5703125" style="119"/>
    <col min="1031" max="1031" width="11.28515625" style="119" customWidth="1"/>
    <col min="1032" max="1032" width="12.85546875" style="119" customWidth="1"/>
    <col min="1033" max="1033" width="12.140625" style="119" customWidth="1"/>
    <col min="1034" max="1034" width="11.7109375" style="119" customWidth="1"/>
    <col min="1035" max="1035" width="11.42578125" style="119" customWidth="1"/>
    <col min="1036" max="1036" width="12.7109375" style="119" customWidth="1"/>
    <col min="1037" max="1037" width="4.140625" style="119" customWidth="1"/>
    <col min="1038" max="1038" width="45.28515625" style="119" customWidth="1"/>
    <col min="1039" max="1039" width="14.85546875" style="119" customWidth="1"/>
    <col min="1040" max="1040" width="12.28515625" style="119" customWidth="1"/>
    <col min="1041" max="1042" width="11.140625" style="119" customWidth="1"/>
    <col min="1043" max="1043" width="12.42578125" style="119" customWidth="1"/>
    <col min="1044" max="1044" width="11.42578125" style="119" customWidth="1"/>
    <col min="1045" max="1045" width="13.5703125" style="119" customWidth="1"/>
    <col min="1046" max="1283" width="11.5703125" style="119"/>
    <col min="1284" max="1284" width="23.140625" style="119" customWidth="1"/>
    <col min="1285" max="1285" width="42.85546875" style="119" customWidth="1"/>
    <col min="1286" max="1286" width="11.5703125" style="119"/>
    <col min="1287" max="1287" width="11.28515625" style="119" customWidth="1"/>
    <col min="1288" max="1288" width="12.85546875" style="119" customWidth="1"/>
    <col min="1289" max="1289" width="12.140625" style="119" customWidth="1"/>
    <col min="1290" max="1290" width="11.7109375" style="119" customWidth="1"/>
    <col min="1291" max="1291" width="11.42578125" style="119" customWidth="1"/>
    <col min="1292" max="1292" width="12.7109375" style="119" customWidth="1"/>
    <col min="1293" max="1293" width="4.140625" style="119" customWidth="1"/>
    <col min="1294" max="1294" width="45.28515625" style="119" customWidth="1"/>
    <col min="1295" max="1295" width="14.85546875" style="119" customWidth="1"/>
    <col min="1296" max="1296" width="12.28515625" style="119" customWidth="1"/>
    <col min="1297" max="1298" width="11.140625" style="119" customWidth="1"/>
    <col min="1299" max="1299" width="12.42578125" style="119" customWidth="1"/>
    <col min="1300" max="1300" width="11.42578125" style="119" customWidth="1"/>
    <col min="1301" max="1301" width="13.5703125" style="119" customWidth="1"/>
    <col min="1302" max="1539" width="11.5703125" style="119"/>
    <col min="1540" max="1540" width="23.140625" style="119" customWidth="1"/>
    <col min="1541" max="1541" width="42.85546875" style="119" customWidth="1"/>
    <col min="1542" max="1542" width="11.5703125" style="119"/>
    <col min="1543" max="1543" width="11.28515625" style="119" customWidth="1"/>
    <col min="1544" max="1544" width="12.85546875" style="119" customWidth="1"/>
    <col min="1545" max="1545" width="12.140625" style="119" customWidth="1"/>
    <col min="1546" max="1546" width="11.7109375" style="119" customWidth="1"/>
    <col min="1547" max="1547" width="11.42578125" style="119" customWidth="1"/>
    <col min="1548" max="1548" width="12.7109375" style="119" customWidth="1"/>
    <col min="1549" max="1549" width="4.140625" style="119" customWidth="1"/>
    <col min="1550" max="1550" width="45.28515625" style="119" customWidth="1"/>
    <col min="1551" max="1551" width="14.85546875" style="119" customWidth="1"/>
    <col min="1552" max="1552" width="12.28515625" style="119" customWidth="1"/>
    <col min="1553" max="1554" width="11.140625" style="119" customWidth="1"/>
    <col min="1555" max="1555" width="12.42578125" style="119" customWidth="1"/>
    <col min="1556" max="1556" width="11.42578125" style="119" customWidth="1"/>
    <col min="1557" max="1557" width="13.5703125" style="119" customWidth="1"/>
    <col min="1558" max="1795" width="11.5703125" style="119"/>
    <col min="1796" max="1796" width="23.140625" style="119" customWidth="1"/>
    <col min="1797" max="1797" width="42.85546875" style="119" customWidth="1"/>
    <col min="1798" max="1798" width="11.5703125" style="119"/>
    <col min="1799" max="1799" width="11.28515625" style="119" customWidth="1"/>
    <col min="1800" max="1800" width="12.85546875" style="119" customWidth="1"/>
    <col min="1801" max="1801" width="12.140625" style="119" customWidth="1"/>
    <col min="1802" max="1802" width="11.7109375" style="119" customWidth="1"/>
    <col min="1803" max="1803" width="11.42578125" style="119" customWidth="1"/>
    <col min="1804" max="1804" width="12.7109375" style="119" customWidth="1"/>
    <col min="1805" max="1805" width="4.140625" style="119" customWidth="1"/>
    <col min="1806" max="1806" width="45.28515625" style="119" customWidth="1"/>
    <col min="1807" max="1807" width="14.85546875" style="119" customWidth="1"/>
    <col min="1808" max="1808" width="12.28515625" style="119" customWidth="1"/>
    <col min="1809" max="1810" width="11.140625" style="119" customWidth="1"/>
    <col min="1811" max="1811" width="12.42578125" style="119" customWidth="1"/>
    <col min="1812" max="1812" width="11.42578125" style="119" customWidth="1"/>
    <col min="1813" max="1813" width="13.5703125" style="119" customWidth="1"/>
    <col min="1814" max="2051" width="11.5703125" style="119"/>
    <col min="2052" max="2052" width="23.140625" style="119" customWidth="1"/>
    <col min="2053" max="2053" width="42.85546875" style="119" customWidth="1"/>
    <col min="2054" max="2054" width="11.5703125" style="119"/>
    <col min="2055" max="2055" width="11.28515625" style="119" customWidth="1"/>
    <col min="2056" max="2056" width="12.85546875" style="119" customWidth="1"/>
    <col min="2057" max="2057" width="12.140625" style="119" customWidth="1"/>
    <col min="2058" max="2058" width="11.7109375" style="119" customWidth="1"/>
    <col min="2059" max="2059" width="11.42578125" style="119" customWidth="1"/>
    <col min="2060" max="2060" width="12.7109375" style="119" customWidth="1"/>
    <col min="2061" max="2061" width="4.140625" style="119" customWidth="1"/>
    <col min="2062" max="2062" width="45.28515625" style="119" customWidth="1"/>
    <col min="2063" max="2063" width="14.85546875" style="119" customWidth="1"/>
    <col min="2064" max="2064" width="12.28515625" style="119" customWidth="1"/>
    <col min="2065" max="2066" width="11.140625" style="119" customWidth="1"/>
    <col min="2067" max="2067" width="12.42578125" style="119" customWidth="1"/>
    <col min="2068" max="2068" width="11.42578125" style="119" customWidth="1"/>
    <col min="2069" max="2069" width="13.5703125" style="119" customWidth="1"/>
    <col min="2070" max="2307" width="11.5703125" style="119"/>
    <col min="2308" max="2308" width="23.140625" style="119" customWidth="1"/>
    <col min="2309" max="2309" width="42.85546875" style="119" customWidth="1"/>
    <col min="2310" max="2310" width="11.5703125" style="119"/>
    <col min="2311" max="2311" width="11.28515625" style="119" customWidth="1"/>
    <col min="2312" max="2312" width="12.85546875" style="119" customWidth="1"/>
    <col min="2313" max="2313" width="12.140625" style="119" customWidth="1"/>
    <col min="2314" max="2314" width="11.7109375" style="119" customWidth="1"/>
    <col min="2315" max="2315" width="11.42578125" style="119" customWidth="1"/>
    <col min="2316" max="2316" width="12.7109375" style="119" customWidth="1"/>
    <col min="2317" max="2317" width="4.140625" style="119" customWidth="1"/>
    <col min="2318" max="2318" width="45.28515625" style="119" customWidth="1"/>
    <col min="2319" max="2319" width="14.85546875" style="119" customWidth="1"/>
    <col min="2320" max="2320" width="12.28515625" style="119" customWidth="1"/>
    <col min="2321" max="2322" width="11.140625" style="119" customWidth="1"/>
    <col min="2323" max="2323" width="12.42578125" style="119" customWidth="1"/>
    <col min="2324" max="2324" width="11.42578125" style="119" customWidth="1"/>
    <col min="2325" max="2325" width="13.5703125" style="119" customWidth="1"/>
    <col min="2326" max="2563" width="11.5703125" style="119"/>
    <col min="2564" max="2564" width="23.140625" style="119" customWidth="1"/>
    <col min="2565" max="2565" width="42.85546875" style="119" customWidth="1"/>
    <col min="2566" max="2566" width="11.5703125" style="119"/>
    <col min="2567" max="2567" width="11.28515625" style="119" customWidth="1"/>
    <col min="2568" max="2568" width="12.85546875" style="119" customWidth="1"/>
    <col min="2569" max="2569" width="12.140625" style="119" customWidth="1"/>
    <col min="2570" max="2570" width="11.7109375" style="119" customWidth="1"/>
    <col min="2571" max="2571" width="11.42578125" style="119" customWidth="1"/>
    <col min="2572" max="2572" width="12.7109375" style="119" customWidth="1"/>
    <col min="2573" max="2573" width="4.140625" style="119" customWidth="1"/>
    <col min="2574" max="2574" width="45.28515625" style="119" customWidth="1"/>
    <col min="2575" max="2575" width="14.85546875" style="119" customWidth="1"/>
    <col min="2576" max="2576" width="12.28515625" style="119" customWidth="1"/>
    <col min="2577" max="2578" width="11.140625" style="119" customWidth="1"/>
    <col min="2579" max="2579" width="12.42578125" style="119" customWidth="1"/>
    <col min="2580" max="2580" width="11.42578125" style="119" customWidth="1"/>
    <col min="2581" max="2581" width="13.5703125" style="119" customWidth="1"/>
    <col min="2582" max="2819" width="11.5703125" style="119"/>
    <col min="2820" max="2820" width="23.140625" style="119" customWidth="1"/>
    <col min="2821" max="2821" width="42.85546875" style="119" customWidth="1"/>
    <col min="2822" max="2822" width="11.5703125" style="119"/>
    <col min="2823" max="2823" width="11.28515625" style="119" customWidth="1"/>
    <col min="2824" max="2824" width="12.85546875" style="119" customWidth="1"/>
    <col min="2825" max="2825" width="12.140625" style="119" customWidth="1"/>
    <col min="2826" max="2826" width="11.7109375" style="119" customWidth="1"/>
    <col min="2827" max="2827" width="11.42578125" style="119" customWidth="1"/>
    <col min="2828" max="2828" width="12.7109375" style="119" customWidth="1"/>
    <col min="2829" max="2829" width="4.140625" style="119" customWidth="1"/>
    <col min="2830" max="2830" width="45.28515625" style="119" customWidth="1"/>
    <col min="2831" max="2831" width="14.85546875" style="119" customWidth="1"/>
    <col min="2832" max="2832" width="12.28515625" style="119" customWidth="1"/>
    <col min="2833" max="2834" width="11.140625" style="119" customWidth="1"/>
    <col min="2835" max="2835" width="12.42578125" style="119" customWidth="1"/>
    <col min="2836" max="2836" width="11.42578125" style="119" customWidth="1"/>
    <col min="2837" max="2837" width="13.5703125" style="119" customWidth="1"/>
    <col min="2838" max="3075" width="11.5703125" style="119"/>
    <col min="3076" max="3076" width="23.140625" style="119" customWidth="1"/>
    <col min="3077" max="3077" width="42.85546875" style="119" customWidth="1"/>
    <col min="3078" max="3078" width="11.5703125" style="119"/>
    <col min="3079" max="3079" width="11.28515625" style="119" customWidth="1"/>
    <col min="3080" max="3080" width="12.85546875" style="119" customWidth="1"/>
    <col min="3081" max="3081" width="12.140625" style="119" customWidth="1"/>
    <col min="3082" max="3082" width="11.7109375" style="119" customWidth="1"/>
    <col min="3083" max="3083" width="11.42578125" style="119" customWidth="1"/>
    <col min="3084" max="3084" width="12.7109375" style="119" customWidth="1"/>
    <col min="3085" max="3085" width="4.140625" style="119" customWidth="1"/>
    <col min="3086" max="3086" width="45.28515625" style="119" customWidth="1"/>
    <col min="3087" max="3087" width="14.85546875" style="119" customWidth="1"/>
    <col min="3088" max="3088" width="12.28515625" style="119" customWidth="1"/>
    <col min="3089" max="3090" width="11.140625" style="119" customWidth="1"/>
    <col min="3091" max="3091" width="12.42578125" style="119" customWidth="1"/>
    <col min="3092" max="3092" width="11.42578125" style="119" customWidth="1"/>
    <col min="3093" max="3093" width="13.5703125" style="119" customWidth="1"/>
    <col min="3094" max="3331" width="11.5703125" style="119"/>
    <col min="3332" max="3332" width="23.140625" style="119" customWidth="1"/>
    <col min="3333" max="3333" width="42.85546875" style="119" customWidth="1"/>
    <col min="3334" max="3334" width="11.5703125" style="119"/>
    <col min="3335" max="3335" width="11.28515625" style="119" customWidth="1"/>
    <col min="3336" max="3336" width="12.85546875" style="119" customWidth="1"/>
    <col min="3337" max="3337" width="12.140625" style="119" customWidth="1"/>
    <col min="3338" max="3338" width="11.7109375" style="119" customWidth="1"/>
    <col min="3339" max="3339" width="11.42578125" style="119" customWidth="1"/>
    <col min="3340" max="3340" width="12.7109375" style="119" customWidth="1"/>
    <col min="3341" max="3341" width="4.140625" style="119" customWidth="1"/>
    <col min="3342" max="3342" width="45.28515625" style="119" customWidth="1"/>
    <col min="3343" max="3343" width="14.85546875" style="119" customWidth="1"/>
    <col min="3344" max="3344" width="12.28515625" style="119" customWidth="1"/>
    <col min="3345" max="3346" width="11.140625" style="119" customWidth="1"/>
    <col min="3347" max="3347" width="12.42578125" style="119" customWidth="1"/>
    <col min="3348" max="3348" width="11.42578125" style="119" customWidth="1"/>
    <col min="3349" max="3349" width="13.5703125" style="119" customWidth="1"/>
    <col min="3350" max="3587" width="11.5703125" style="119"/>
    <col min="3588" max="3588" width="23.140625" style="119" customWidth="1"/>
    <col min="3589" max="3589" width="42.85546875" style="119" customWidth="1"/>
    <col min="3590" max="3590" width="11.5703125" style="119"/>
    <col min="3591" max="3591" width="11.28515625" style="119" customWidth="1"/>
    <col min="3592" max="3592" width="12.85546875" style="119" customWidth="1"/>
    <col min="3593" max="3593" width="12.140625" style="119" customWidth="1"/>
    <col min="3594" max="3594" width="11.7109375" style="119" customWidth="1"/>
    <col min="3595" max="3595" width="11.42578125" style="119" customWidth="1"/>
    <col min="3596" max="3596" width="12.7109375" style="119" customWidth="1"/>
    <col min="3597" max="3597" width="4.140625" style="119" customWidth="1"/>
    <col min="3598" max="3598" width="45.28515625" style="119" customWidth="1"/>
    <col min="3599" max="3599" width="14.85546875" style="119" customWidth="1"/>
    <col min="3600" max="3600" width="12.28515625" style="119" customWidth="1"/>
    <col min="3601" max="3602" width="11.140625" style="119" customWidth="1"/>
    <col min="3603" max="3603" width="12.42578125" style="119" customWidth="1"/>
    <col min="3604" max="3604" width="11.42578125" style="119" customWidth="1"/>
    <col min="3605" max="3605" width="13.5703125" style="119" customWidth="1"/>
    <col min="3606" max="3843" width="11.5703125" style="119"/>
    <col min="3844" max="3844" width="23.140625" style="119" customWidth="1"/>
    <col min="3845" max="3845" width="42.85546875" style="119" customWidth="1"/>
    <col min="3846" max="3846" width="11.5703125" style="119"/>
    <col min="3847" max="3847" width="11.28515625" style="119" customWidth="1"/>
    <col min="3848" max="3848" width="12.85546875" style="119" customWidth="1"/>
    <col min="3849" max="3849" width="12.140625" style="119" customWidth="1"/>
    <col min="3850" max="3850" width="11.7109375" style="119" customWidth="1"/>
    <col min="3851" max="3851" width="11.42578125" style="119" customWidth="1"/>
    <col min="3852" max="3852" width="12.7109375" style="119" customWidth="1"/>
    <col min="3853" max="3853" width="4.140625" style="119" customWidth="1"/>
    <col min="3854" max="3854" width="45.28515625" style="119" customWidth="1"/>
    <col min="3855" max="3855" width="14.85546875" style="119" customWidth="1"/>
    <col min="3856" max="3856" width="12.28515625" style="119" customWidth="1"/>
    <col min="3857" max="3858" width="11.140625" style="119" customWidth="1"/>
    <col min="3859" max="3859" width="12.42578125" style="119" customWidth="1"/>
    <col min="3860" max="3860" width="11.42578125" style="119" customWidth="1"/>
    <col min="3861" max="3861" width="13.5703125" style="119" customWidth="1"/>
    <col min="3862" max="4099" width="11.5703125" style="119"/>
    <col min="4100" max="4100" width="23.140625" style="119" customWidth="1"/>
    <col min="4101" max="4101" width="42.85546875" style="119" customWidth="1"/>
    <col min="4102" max="4102" width="11.5703125" style="119"/>
    <col min="4103" max="4103" width="11.28515625" style="119" customWidth="1"/>
    <col min="4104" max="4104" width="12.85546875" style="119" customWidth="1"/>
    <col min="4105" max="4105" width="12.140625" style="119" customWidth="1"/>
    <col min="4106" max="4106" width="11.7109375" style="119" customWidth="1"/>
    <col min="4107" max="4107" width="11.42578125" style="119" customWidth="1"/>
    <col min="4108" max="4108" width="12.7109375" style="119" customWidth="1"/>
    <col min="4109" max="4109" width="4.140625" style="119" customWidth="1"/>
    <col min="4110" max="4110" width="45.28515625" style="119" customWidth="1"/>
    <col min="4111" max="4111" width="14.85546875" style="119" customWidth="1"/>
    <col min="4112" max="4112" width="12.28515625" style="119" customWidth="1"/>
    <col min="4113" max="4114" width="11.140625" style="119" customWidth="1"/>
    <col min="4115" max="4115" width="12.42578125" style="119" customWidth="1"/>
    <col min="4116" max="4116" width="11.42578125" style="119" customWidth="1"/>
    <col min="4117" max="4117" width="13.5703125" style="119" customWidth="1"/>
    <col min="4118" max="4355" width="11.5703125" style="119"/>
    <col min="4356" max="4356" width="23.140625" style="119" customWidth="1"/>
    <col min="4357" max="4357" width="42.85546875" style="119" customWidth="1"/>
    <col min="4358" max="4358" width="11.5703125" style="119"/>
    <col min="4359" max="4359" width="11.28515625" style="119" customWidth="1"/>
    <col min="4360" max="4360" width="12.85546875" style="119" customWidth="1"/>
    <col min="4361" max="4361" width="12.140625" style="119" customWidth="1"/>
    <col min="4362" max="4362" width="11.7109375" style="119" customWidth="1"/>
    <col min="4363" max="4363" width="11.42578125" style="119" customWidth="1"/>
    <col min="4364" max="4364" width="12.7109375" style="119" customWidth="1"/>
    <col min="4365" max="4365" width="4.140625" style="119" customWidth="1"/>
    <col min="4366" max="4366" width="45.28515625" style="119" customWidth="1"/>
    <col min="4367" max="4367" width="14.85546875" style="119" customWidth="1"/>
    <col min="4368" max="4368" width="12.28515625" style="119" customWidth="1"/>
    <col min="4369" max="4370" width="11.140625" style="119" customWidth="1"/>
    <col min="4371" max="4371" width="12.42578125" style="119" customWidth="1"/>
    <col min="4372" max="4372" width="11.42578125" style="119" customWidth="1"/>
    <col min="4373" max="4373" width="13.5703125" style="119" customWidth="1"/>
    <col min="4374" max="4611" width="11.5703125" style="119"/>
    <col min="4612" max="4612" width="23.140625" style="119" customWidth="1"/>
    <col min="4613" max="4613" width="42.85546875" style="119" customWidth="1"/>
    <col min="4614" max="4614" width="11.5703125" style="119"/>
    <col min="4615" max="4615" width="11.28515625" style="119" customWidth="1"/>
    <col min="4616" max="4616" width="12.85546875" style="119" customWidth="1"/>
    <col min="4617" max="4617" width="12.140625" style="119" customWidth="1"/>
    <col min="4618" max="4618" width="11.7109375" style="119" customWidth="1"/>
    <col min="4619" max="4619" width="11.42578125" style="119" customWidth="1"/>
    <col min="4620" max="4620" width="12.7109375" style="119" customWidth="1"/>
    <col min="4621" max="4621" width="4.140625" style="119" customWidth="1"/>
    <col min="4622" max="4622" width="45.28515625" style="119" customWidth="1"/>
    <col min="4623" max="4623" width="14.85546875" style="119" customWidth="1"/>
    <col min="4624" max="4624" width="12.28515625" style="119" customWidth="1"/>
    <col min="4625" max="4626" width="11.140625" style="119" customWidth="1"/>
    <col min="4627" max="4627" width="12.42578125" style="119" customWidth="1"/>
    <col min="4628" max="4628" width="11.42578125" style="119" customWidth="1"/>
    <col min="4629" max="4629" width="13.5703125" style="119" customWidth="1"/>
    <col min="4630" max="4867" width="11.5703125" style="119"/>
    <col min="4868" max="4868" width="23.140625" style="119" customWidth="1"/>
    <col min="4869" max="4869" width="42.85546875" style="119" customWidth="1"/>
    <col min="4870" max="4870" width="11.5703125" style="119"/>
    <col min="4871" max="4871" width="11.28515625" style="119" customWidth="1"/>
    <col min="4872" max="4872" width="12.85546875" style="119" customWidth="1"/>
    <col min="4873" max="4873" width="12.140625" style="119" customWidth="1"/>
    <col min="4874" max="4874" width="11.7109375" style="119" customWidth="1"/>
    <col min="4875" max="4875" width="11.42578125" style="119" customWidth="1"/>
    <col min="4876" max="4876" width="12.7109375" style="119" customWidth="1"/>
    <col min="4877" max="4877" width="4.140625" style="119" customWidth="1"/>
    <col min="4878" max="4878" width="45.28515625" style="119" customWidth="1"/>
    <col min="4879" max="4879" width="14.85546875" style="119" customWidth="1"/>
    <col min="4880" max="4880" width="12.28515625" style="119" customWidth="1"/>
    <col min="4881" max="4882" width="11.140625" style="119" customWidth="1"/>
    <col min="4883" max="4883" width="12.42578125" style="119" customWidth="1"/>
    <col min="4884" max="4884" width="11.42578125" style="119" customWidth="1"/>
    <col min="4885" max="4885" width="13.5703125" style="119" customWidth="1"/>
    <col min="4886" max="5123" width="11.5703125" style="119"/>
    <col min="5124" max="5124" width="23.140625" style="119" customWidth="1"/>
    <col min="5125" max="5125" width="42.85546875" style="119" customWidth="1"/>
    <col min="5126" max="5126" width="11.5703125" style="119"/>
    <col min="5127" max="5127" width="11.28515625" style="119" customWidth="1"/>
    <col min="5128" max="5128" width="12.85546875" style="119" customWidth="1"/>
    <col min="5129" max="5129" width="12.140625" style="119" customWidth="1"/>
    <col min="5130" max="5130" width="11.7109375" style="119" customWidth="1"/>
    <col min="5131" max="5131" width="11.42578125" style="119" customWidth="1"/>
    <col min="5132" max="5132" width="12.7109375" style="119" customWidth="1"/>
    <col min="5133" max="5133" width="4.140625" style="119" customWidth="1"/>
    <col min="5134" max="5134" width="45.28515625" style="119" customWidth="1"/>
    <col min="5135" max="5135" width="14.85546875" style="119" customWidth="1"/>
    <col min="5136" max="5136" width="12.28515625" style="119" customWidth="1"/>
    <col min="5137" max="5138" width="11.140625" style="119" customWidth="1"/>
    <col min="5139" max="5139" width="12.42578125" style="119" customWidth="1"/>
    <col min="5140" max="5140" width="11.42578125" style="119" customWidth="1"/>
    <col min="5141" max="5141" width="13.5703125" style="119" customWidth="1"/>
    <col min="5142" max="5379" width="11.5703125" style="119"/>
    <col min="5380" max="5380" width="23.140625" style="119" customWidth="1"/>
    <col min="5381" max="5381" width="42.85546875" style="119" customWidth="1"/>
    <col min="5382" max="5382" width="11.5703125" style="119"/>
    <col min="5383" max="5383" width="11.28515625" style="119" customWidth="1"/>
    <col min="5384" max="5384" width="12.85546875" style="119" customWidth="1"/>
    <col min="5385" max="5385" width="12.140625" style="119" customWidth="1"/>
    <col min="5386" max="5386" width="11.7109375" style="119" customWidth="1"/>
    <col min="5387" max="5387" width="11.42578125" style="119" customWidth="1"/>
    <col min="5388" max="5388" width="12.7109375" style="119" customWidth="1"/>
    <col min="5389" max="5389" width="4.140625" style="119" customWidth="1"/>
    <col min="5390" max="5390" width="45.28515625" style="119" customWidth="1"/>
    <col min="5391" max="5391" width="14.85546875" style="119" customWidth="1"/>
    <col min="5392" max="5392" width="12.28515625" style="119" customWidth="1"/>
    <col min="5393" max="5394" width="11.140625" style="119" customWidth="1"/>
    <col min="5395" max="5395" width="12.42578125" style="119" customWidth="1"/>
    <col min="5396" max="5396" width="11.42578125" style="119" customWidth="1"/>
    <col min="5397" max="5397" width="13.5703125" style="119" customWidth="1"/>
    <col min="5398" max="5635" width="11.5703125" style="119"/>
    <col min="5636" max="5636" width="23.140625" style="119" customWidth="1"/>
    <col min="5637" max="5637" width="42.85546875" style="119" customWidth="1"/>
    <col min="5638" max="5638" width="11.5703125" style="119"/>
    <col min="5639" max="5639" width="11.28515625" style="119" customWidth="1"/>
    <col min="5640" max="5640" width="12.85546875" style="119" customWidth="1"/>
    <col min="5641" max="5641" width="12.140625" style="119" customWidth="1"/>
    <col min="5642" max="5642" width="11.7109375" style="119" customWidth="1"/>
    <col min="5643" max="5643" width="11.42578125" style="119" customWidth="1"/>
    <col min="5644" max="5644" width="12.7109375" style="119" customWidth="1"/>
    <col min="5645" max="5645" width="4.140625" style="119" customWidth="1"/>
    <col min="5646" max="5646" width="45.28515625" style="119" customWidth="1"/>
    <col min="5647" max="5647" width="14.85546875" style="119" customWidth="1"/>
    <col min="5648" max="5648" width="12.28515625" style="119" customWidth="1"/>
    <col min="5649" max="5650" width="11.140625" style="119" customWidth="1"/>
    <col min="5651" max="5651" width="12.42578125" style="119" customWidth="1"/>
    <col min="5652" max="5652" width="11.42578125" style="119" customWidth="1"/>
    <col min="5653" max="5653" width="13.5703125" style="119" customWidth="1"/>
    <col min="5654" max="5891" width="11.5703125" style="119"/>
    <col min="5892" max="5892" width="23.140625" style="119" customWidth="1"/>
    <col min="5893" max="5893" width="42.85546875" style="119" customWidth="1"/>
    <col min="5894" max="5894" width="11.5703125" style="119"/>
    <col min="5895" max="5895" width="11.28515625" style="119" customWidth="1"/>
    <col min="5896" max="5896" width="12.85546875" style="119" customWidth="1"/>
    <col min="5897" max="5897" width="12.140625" style="119" customWidth="1"/>
    <col min="5898" max="5898" width="11.7109375" style="119" customWidth="1"/>
    <col min="5899" max="5899" width="11.42578125" style="119" customWidth="1"/>
    <col min="5900" max="5900" width="12.7109375" style="119" customWidth="1"/>
    <col min="5901" max="5901" width="4.140625" style="119" customWidth="1"/>
    <col min="5902" max="5902" width="45.28515625" style="119" customWidth="1"/>
    <col min="5903" max="5903" width="14.85546875" style="119" customWidth="1"/>
    <col min="5904" max="5904" width="12.28515625" style="119" customWidth="1"/>
    <col min="5905" max="5906" width="11.140625" style="119" customWidth="1"/>
    <col min="5907" max="5907" width="12.42578125" style="119" customWidth="1"/>
    <col min="5908" max="5908" width="11.42578125" style="119" customWidth="1"/>
    <col min="5909" max="5909" width="13.5703125" style="119" customWidth="1"/>
    <col min="5910" max="6147" width="11.5703125" style="119"/>
    <col min="6148" max="6148" width="23.140625" style="119" customWidth="1"/>
    <col min="6149" max="6149" width="42.85546875" style="119" customWidth="1"/>
    <col min="6150" max="6150" width="11.5703125" style="119"/>
    <col min="6151" max="6151" width="11.28515625" style="119" customWidth="1"/>
    <col min="6152" max="6152" width="12.85546875" style="119" customWidth="1"/>
    <col min="6153" max="6153" width="12.140625" style="119" customWidth="1"/>
    <col min="6154" max="6154" width="11.7109375" style="119" customWidth="1"/>
    <col min="6155" max="6155" width="11.42578125" style="119" customWidth="1"/>
    <col min="6156" max="6156" width="12.7109375" style="119" customWidth="1"/>
    <col min="6157" max="6157" width="4.140625" style="119" customWidth="1"/>
    <col min="6158" max="6158" width="45.28515625" style="119" customWidth="1"/>
    <col min="6159" max="6159" width="14.85546875" style="119" customWidth="1"/>
    <col min="6160" max="6160" width="12.28515625" style="119" customWidth="1"/>
    <col min="6161" max="6162" width="11.140625" style="119" customWidth="1"/>
    <col min="6163" max="6163" width="12.42578125" style="119" customWidth="1"/>
    <col min="6164" max="6164" width="11.42578125" style="119" customWidth="1"/>
    <col min="6165" max="6165" width="13.5703125" style="119" customWidth="1"/>
    <col min="6166" max="6403" width="11.5703125" style="119"/>
    <col min="6404" max="6404" width="23.140625" style="119" customWidth="1"/>
    <col min="6405" max="6405" width="42.85546875" style="119" customWidth="1"/>
    <col min="6406" max="6406" width="11.5703125" style="119"/>
    <col min="6407" max="6407" width="11.28515625" style="119" customWidth="1"/>
    <col min="6408" max="6408" width="12.85546875" style="119" customWidth="1"/>
    <col min="6409" max="6409" width="12.140625" style="119" customWidth="1"/>
    <col min="6410" max="6410" width="11.7109375" style="119" customWidth="1"/>
    <col min="6411" max="6411" width="11.42578125" style="119" customWidth="1"/>
    <col min="6412" max="6412" width="12.7109375" style="119" customWidth="1"/>
    <col min="6413" max="6413" width="4.140625" style="119" customWidth="1"/>
    <col min="6414" max="6414" width="45.28515625" style="119" customWidth="1"/>
    <col min="6415" max="6415" width="14.85546875" style="119" customWidth="1"/>
    <col min="6416" max="6416" width="12.28515625" style="119" customWidth="1"/>
    <col min="6417" max="6418" width="11.140625" style="119" customWidth="1"/>
    <col min="6419" max="6419" width="12.42578125" style="119" customWidth="1"/>
    <col min="6420" max="6420" width="11.42578125" style="119" customWidth="1"/>
    <col min="6421" max="6421" width="13.5703125" style="119" customWidth="1"/>
    <col min="6422" max="6659" width="11.5703125" style="119"/>
    <col min="6660" max="6660" width="23.140625" style="119" customWidth="1"/>
    <col min="6661" max="6661" width="42.85546875" style="119" customWidth="1"/>
    <col min="6662" max="6662" width="11.5703125" style="119"/>
    <col min="6663" max="6663" width="11.28515625" style="119" customWidth="1"/>
    <col min="6664" max="6664" width="12.85546875" style="119" customWidth="1"/>
    <col min="6665" max="6665" width="12.140625" style="119" customWidth="1"/>
    <col min="6666" max="6666" width="11.7109375" style="119" customWidth="1"/>
    <col min="6667" max="6667" width="11.42578125" style="119" customWidth="1"/>
    <col min="6668" max="6668" width="12.7109375" style="119" customWidth="1"/>
    <col min="6669" max="6669" width="4.140625" style="119" customWidth="1"/>
    <col min="6670" max="6670" width="45.28515625" style="119" customWidth="1"/>
    <col min="6671" max="6671" width="14.85546875" style="119" customWidth="1"/>
    <col min="6672" max="6672" width="12.28515625" style="119" customWidth="1"/>
    <col min="6673" max="6674" width="11.140625" style="119" customWidth="1"/>
    <col min="6675" max="6675" width="12.42578125" style="119" customWidth="1"/>
    <col min="6676" max="6676" width="11.42578125" style="119" customWidth="1"/>
    <col min="6677" max="6677" width="13.5703125" style="119" customWidth="1"/>
    <col min="6678" max="6915" width="11.5703125" style="119"/>
    <col min="6916" max="6916" width="23.140625" style="119" customWidth="1"/>
    <col min="6917" max="6917" width="42.85546875" style="119" customWidth="1"/>
    <col min="6918" max="6918" width="11.5703125" style="119"/>
    <col min="6919" max="6919" width="11.28515625" style="119" customWidth="1"/>
    <col min="6920" max="6920" width="12.85546875" style="119" customWidth="1"/>
    <col min="6921" max="6921" width="12.140625" style="119" customWidth="1"/>
    <col min="6922" max="6922" width="11.7109375" style="119" customWidth="1"/>
    <col min="6923" max="6923" width="11.42578125" style="119" customWidth="1"/>
    <col min="6924" max="6924" width="12.7109375" style="119" customWidth="1"/>
    <col min="6925" max="6925" width="4.140625" style="119" customWidth="1"/>
    <col min="6926" max="6926" width="45.28515625" style="119" customWidth="1"/>
    <col min="6927" max="6927" width="14.85546875" style="119" customWidth="1"/>
    <col min="6928" max="6928" width="12.28515625" style="119" customWidth="1"/>
    <col min="6929" max="6930" width="11.140625" style="119" customWidth="1"/>
    <col min="6931" max="6931" width="12.42578125" style="119" customWidth="1"/>
    <col min="6932" max="6932" width="11.42578125" style="119" customWidth="1"/>
    <col min="6933" max="6933" width="13.5703125" style="119" customWidth="1"/>
    <col min="6934" max="7171" width="11.5703125" style="119"/>
    <col min="7172" max="7172" width="23.140625" style="119" customWidth="1"/>
    <col min="7173" max="7173" width="42.85546875" style="119" customWidth="1"/>
    <col min="7174" max="7174" width="11.5703125" style="119"/>
    <col min="7175" max="7175" width="11.28515625" style="119" customWidth="1"/>
    <col min="7176" max="7176" width="12.85546875" style="119" customWidth="1"/>
    <col min="7177" max="7177" width="12.140625" style="119" customWidth="1"/>
    <col min="7178" max="7178" width="11.7109375" style="119" customWidth="1"/>
    <col min="7179" max="7179" width="11.42578125" style="119" customWidth="1"/>
    <col min="7180" max="7180" width="12.7109375" style="119" customWidth="1"/>
    <col min="7181" max="7181" width="4.140625" style="119" customWidth="1"/>
    <col min="7182" max="7182" width="45.28515625" style="119" customWidth="1"/>
    <col min="7183" max="7183" width="14.85546875" style="119" customWidth="1"/>
    <col min="7184" max="7184" width="12.28515625" style="119" customWidth="1"/>
    <col min="7185" max="7186" width="11.140625" style="119" customWidth="1"/>
    <col min="7187" max="7187" width="12.42578125" style="119" customWidth="1"/>
    <col min="7188" max="7188" width="11.42578125" style="119" customWidth="1"/>
    <col min="7189" max="7189" width="13.5703125" style="119" customWidth="1"/>
    <col min="7190" max="7427" width="11.5703125" style="119"/>
    <col min="7428" max="7428" width="23.140625" style="119" customWidth="1"/>
    <col min="7429" max="7429" width="42.85546875" style="119" customWidth="1"/>
    <col min="7430" max="7430" width="11.5703125" style="119"/>
    <col min="7431" max="7431" width="11.28515625" style="119" customWidth="1"/>
    <col min="7432" max="7432" width="12.85546875" style="119" customWidth="1"/>
    <col min="7433" max="7433" width="12.140625" style="119" customWidth="1"/>
    <col min="7434" max="7434" width="11.7109375" style="119" customWidth="1"/>
    <col min="7435" max="7435" width="11.42578125" style="119" customWidth="1"/>
    <col min="7436" max="7436" width="12.7109375" style="119" customWidth="1"/>
    <col min="7437" max="7437" width="4.140625" style="119" customWidth="1"/>
    <col min="7438" max="7438" width="45.28515625" style="119" customWidth="1"/>
    <col min="7439" max="7439" width="14.85546875" style="119" customWidth="1"/>
    <col min="7440" max="7440" width="12.28515625" style="119" customWidth="1"/>
    <col min="7441" max="7442" width="11.140625" style="119" customWidth="1"/>
    <col min="7443" max="7443" width="12.42578125" style="119" customWidth="1"/>
    <col min="7444" max="7444" width="11.42578125" style="119" customWidth="1"/>
    <col min="7445" max="7445" width="13.5703125" style="119" customWidth="1"/>
    <col min="7446" max="7683" width="11.5703125" style="119"/>
    <col min="7684" max="7684" width="23.140625" style="119" customWidth="1"/>
    <col min="7685" max="7685" width="42.85546875" style="119" customWidth="1"/>
    <col min="7686" max="7686" width="11.5703125" style="119"/>
    <col min="7687" max="7687" width="11.28515625" style="119" customWidth="1"/>
    <col min="7688" max="7688" width="12.85546875" style="119" customWidth="1"/>
    <col min="7689" max="7689" width="12.140625" style="119" customWidth="1"/>
    <col min="7690" max="7690" width="11.7109375" style="119" customWidth="1"/>
    <col min="7691" max="7691" width="11.42578125" style="119" customWidth="1"/>
    <col min="7692" max="7692" width="12.7109375" style="119" customWidth="1"/>
    <col min="7693" max="7693" width="4.140625" style="119" customWidth="1"/>
    <col min="7694" max="7694" width="45.28515625" style="119" customWidth="1"/>
    <col min="7695" max="7695" width="14.85546875" style="119" customWidth="1"/>
    <col min="7696" max="7696" width="12.28515625" style="119" customWidth="1"/>
    <col min="7697" max="7698" width="11.140625" style="119" customWidth="1"/>
    <col min="7699" max="7699" width="12.42578125" style="119" customWidth="1"/>
    <col min="7700" max="7700" width="11.42578125" style="119" customWidth="1"/>
    <col min="7701" max="7701" width="13.5703125" style="119" customWidth="1"/>
    <col min="7702" max="7939" width="11.5703125" style="119"/>
    <col min="7940" max="7940" width="23.140625" style="119" customWidth="1"/>
    <col min="7941" max="7941" width="42.85546875" style="119" customWidth="1"/>
    <col min="7942" max="7942" width="11.5703125" style="119"/>
    <col min="7943" max="7943" width="11.28515625" style="119" customWidth="1"/>
    <col min="7944" max="7944" width="12.85546875" style="119" customWidth="1"/>
    <col min="7945" max="7945" width="12.140625" style="119" customWidth="1"/>
    <col min="7946" max="7946" width="11.7109375" style="119" customWidth="1"/>
    <col min="7947" max="7947" width="11.42578125" style="119" customWidth="1"/>
    <col min="7948" max="7948" width="12.7109375" style="119" customWidth="1"/>
    <col min="7949" max="7949" width="4.140625" style="119" customWidth="1"/>
    <col min="7950" max="7950" width="45.28515625" style="119" customWidth="1"/>
    <col min="7951" max="7951" width="14.85546875" style="119" customWidth="1"/>
    <col min="7952" max="7952" width="12.28515625" style="119" customWidth="1"/>
    <col min="7953" max="7954" width="11.140625" style="119" customWidth="1"/>
    <col min="7955" max="7955" width="12.42578125" style="119" customWidth="1"/>
    <col min="7956" max="7956" width="11.42578125" style="119" customWidth="1"/>
    <col min="7957" max="7957" width="13.5703125" style="119" customWidth="1"/>
    <col min="7958" max="8195" width="11.5703125" style="119"/>
    <col min="8196" max="8196" width="23.140625" style="119" customWidth="1"/>
    <col min="8197" max="8197" width="42.85546875" style="119" customWidth="1"/>
    <col min="8198" max="8198" width="11.5703125" style="119"/>
    <col min="8199" max="8199" width="11.28515625" style="119" customWidth="1"/>
    <col min="8200" max="8200" width="12.85546875" style="119" customWidth="1"/>
    <col min="8201" max="8201" width="12.140625" style="119" customWidth="1"/>
    <col min="8202" max="8202" width="11.7109375" style="119" customWidth="1"/>
    <col min="8203" max="8203" width="11.42578125" style="119" customWidth="1"/>
    <col min="8204" max="8204" width="12.7109375" style="119" customWidth="1"/>
    <col min="8205" max="8205" width="4.140625" style="119" customWidth="1"/>
    <col min="8206" max="8206" width="45.28515625" style="119" customWidth="1"/>
    <col min="8207" max="8207" width="14.85546875" style="119" customWidth="1"/>
    <col min="8208" max="8208" width="12.28515625" style="119" customWidth="1"/>
    <col min="8209" max="8210" width="11.140625" style="119" customWidth="1"/>
    <col min="8211" max="8211" width="12.42578125" style="119" customWidth="1"/>
    <col min="8212" max="8212" width="11.42578125" style="119" customWidth="1"/>
    <col min="8213" max="8213" width="13.5703125" style="119" customWidth="1"/>
    <col min="8214" max="8451" width="11.5703125" style="119"/>
    <col min="8452" max="8452" width="23.140625" style="119" customWidth="1"/>
    <col min="8453" max="8453" width="42.85546875" style="119" customWidth="1"/>
    <col min="8454" max="8454" width="11.5703125" style="119"/>
    <col min="8455" max="8455" width="11.28515625" style="119" customWidth="1"/>
    <col min="8456" max="8456" width="12.85546875" style="119" customWidth="1"/>
    <col min="8457" max="8457" width="12.140625" style="119" customWidth="1"/>
    <col min="8458" max="8458" width="11.7109375" style="119" customWidth="1"/>
    <col min="8459" max="8459" width="11.42578125" style="119" customWidth="1"/>
    <col min="8460" max="8460" width="12.7109375" style="119" customWidth="1"/>
    <col min="8461" max="8461" width="4.140625" style="119" customWidth="1"/>
    <col min="8462" max="8462" width="45.28515625" style="119" customWidth="1"/>
    <col min="8463" max="8463" width="14.85546875" style="119" customWidth="1"/>
    <col min="8464" max="8464" width="12.28515625" style="119" customWidth="1"/>
    <col min="8465" max="8466" width="11.140625" style="119" customWidth="1"/>
    <col min="8467" max="8467" width="12.42578125" style="119" customWidth="1"/>
    <col min="8468" max="8468" width="11.42578125" style="119" customWidth="1"/>
    <col min="8469" max="8469" width="13.5703125" style="119" customWidth="1"/>
    <col min="8470" max="8707" width="11.5703125" style="119"/>
    <col min="8708" max="8708" width="23.140625" style="119" customWidth="1"/>
    <col min="8709" max="8709" width="42.85546875" style="119" customWidth="1"/>
    <col min="8710" max="8710" width="11.5703125" style="119"/>
    <col min="8711" max="8711" width="11.28515625" style="119" customWidth="1"/>
    <col min="8712" max="8712" width="12.85546875" style="119" customWidth="1"/>
    <col min="8713" max="8713" width="12.140625" style="119" customWidth="1"/>
    <col min="8714" max="8714" width="11.7109375" style="119" customWidth="1"/>
    <col min="8715" max="8715" width="11.42578125" style="119" customWidth="1"/>
    <col min="8716" max="8716" width="12.7109375" style="119" customWidth="1"/>
    <col min="8717" max="8717" width="4.140625" style="119" customWidth="1"/>
    <col min="8718" max="8718" width="45.28515625" style="119" customWidth="1"/>
    <col min="8719" max="8719" width="14.85546875" style="119" customWidth="1"/>
    <col min="8720" max="8720" width="12.28515625" style="119" customWidth="1"/>
    <col min="8721" max="8722" width="11.140625" style="119" customWidth="1"/>
    <col min="8723" max="8723" width="12.42578125" style="119" customWidth="1"/>
    <col min="8724" max="8724" width="11.42578125" style="119" customWidth="1"/>
    <col min="8725" max="8725" width="13.5703125" style="119" customWidth="1"/>
    <col min="8726" max="8963" width="11.5703125" style="119"/>
    <col min="8964" max="8964" width="23.140625" style="119" customWidth="1"/>
    <col min="8965" max="8965" width="42.85546875" style="119" customWidth="1"/>
    <col min="8966" max="8966" width="11.5703125" style="119"/>
    <col min="8967" max="8967" width="11.28515625" style="119" customWidth="1"/>
    <col min="8968" max="8968" width="12.85546875" style="119" customWidth="1"/>
    <col min="8969" max="8969" width="12.140625" style="119" customWidth="1"/>
    <col min="8970" max="8970" width="11.7109375" style="119" customWidth="1"/>
    <col min="8971" max="8971" width="11.42578125" style="119" customWidth="1"/>
    <col min="8972" max="8972" width="12.7109375" style="119" customWidth="1"/>
    <col min="8973" max="8973" width="4.140625" style="119" customWidth="1"/>
    <col min="8974" max="8974" width="45.28515625" style="119" customWidth="1"/>
    <col min="8975" max="8975" width="14.85546875" style="119" customWidth="1"/>
    <col min="8976" max="8976" width="12.28515625" style="119" customWidth="1"/>
    <col min="8977" max="8978" width="11.140625" style="119" customWidth="1"/>
    <col min="8979" max="8979" width="12.42578125" style="119" customWidth="1"/>
    <col min="8980" max="8980" width="11.42578125" style="119" customWidth="1"/>
    <col min="8981" max="8981" width="13.5703125" style="119" customWidth="1"/>
    <col min="8982" max="9219" width="11.5703125" style="119"/>
    <col min="9220" max="9220" width="23.140625" style="119" customWidth="1"/>
    <col min="9221" max="9221" width="42.85546875" style="119" customWidth="1"/>
    <col min="9222" max="9222" width="11.5703125" style="119"/>
    <col min="9223" max="9223" width="11.28515625" style="119" customWidth="1"/>
    <col min="9224" max="9224" width="12.85546875" style="119" customWidth="1"/>
    <col min="9225" max="9225" width="12.140625" style="119" customWidth="1"/>
    <col min="9226" max="9226" width="11.7109375" style="119" customWidth="1"/>
    <col min="9227" max="9227" width="11.42578125" style="119" customWidth="1"/>
    <col min="9228" max="9228" width="12.7109375" style="119" customWidth="1"/>
    <col min="9229" max="9229" width="4.140625" style="119" customWidth="1"/>
    <col min="9230" max="9230" width="45.28515625" style="119" customWidth="1"/>
    <col min="9231" max="9231" width="14.85546875" style="119" customWidth="1"/>
    <col min="9232" max="9232" width="12.28515625" style="119" customWidth="1"/>
    <col min="9233" max="9234" width="11.140625" style="119" customWidth="1"/>
    <col min="9235" max="9235" width="12.42578125" style="119" customWidth="1"/>
    <col min="9236" max="9236" width="11.42578125" style="119" customWidth="1"/>
    <col min="9237" max="9237" width="13.5703125" style="119" customWidth="1"/>
    <col min="9238" max="9475" width="11.5703125" style="119"/>
    <col min="9476" max="9476" width="23.140625" style="119" customWidth="1"/>
    <col min="9477" max="9477" width="42.85546875" style="119" customWidth="1"/>
    <col min="9478" max="9478" width="11.5703125" style="119"/>
    <col min="9479" max="9479" width="11.28515625" style="119" customWidth="1"/>
    <col min="9480" max="9480" width="12.85546875" style="119" customWidth="1"/>
    <col min="9481" max="9481" width="12.140625" style="119" customWidth="1"/>
    <col min="9482" max="9482" width="11.7109375" style="119" customWidth="1"/>
    <col min="9483" max="9483" width="11.42578125" style="119" customWidth="1"/>
    <col min="9484" max="9484" width="12.7109375" style="119" customWidth="1"/>
    <col min="9485" max="9485" width="4.140625" style="119" customWidth="1"/>
    <col min="9486" max="9486" width="45.28515625" style="119" customWidth="1"/>
    <col min="9487" max="9487" width="14.85546875" style="119" customWidth="1"/>
    <col min="9488" max="9488" width="12.28515625" style="119" customWidth="1"/>
    <col min="9489" max="9490" width="11.140625" style="119" customWidth="1"/>
    <col min="9491" max="9491" width="12.42578125" style="119" customWidth="1"/>
    <col min="9492" max="9492" width="11.42578125" style="119" customWidth="1"/>
    <col min="9493" max="9493" width="13.5703125" style="119" customWidth="1"/>
    <col min="9494" max="9731" width="11.5703125" style="119"/>
    <col min="9732" max="9732" width="23.140625" style="119" customWidth="1"/>
    <col min="9733" max="9733" width="42.85546875" style="119" customWidth="1"/>
    <col min="9734" max="9734" width="11.5703125" style="119"/>
    <col min="9735" max="9735" width="11.28515625" style="119" customWidth="1"/>
    <col min="9736" max="9736" width="12.85546875" style="119" customWidth="1"/>
    <col min="9737" max="9737" width="12.140625" style="119" customWidth="1"/>
    <col min="9738" max="9738" width="11.7109375" style="119" customWidth="1"/>
    <col min="9739" max="9739" width="11.42578125" style="119" customWidth="1"/>
    <col min="9740" max="9740" width="12.7109375" style="119" customWidth="1"/>
    <col min="9741" max="9741" width="4.140625" style="119" customWidth="1"/>
    <col min="9742" max="9742" width="45.28515625" style="119" customWidth="1"/>
    <col min="9743" max="9743" width="14.85546875" style="119" customWidth="1"/>
    <col min="9744" max="9744" width="12.28515625" style="119" customWidth="1"/>
    <col min="9745" max="9746" width="11.140625" style="119" customWidth="1"/>
    <col min="9747" max="9747" width="12.42578125" style="119" customWidth="1"/>
    <col min="9748" max="9748" width="11.42578125" style="119" customWidth="1"/>
    <col min="9749" max="9749" width="13.5703125" style="119" customWidth="1"/>
    <col min="9750" max="9987" width="11.5703125" style="119"/>
    <col min="9988" max="9988" width="23.140625" style="119" customWidth="1"/>
    <col min="9989" max="9989" width="42.85546875" style="119" customWidth="1"/>
    <col min="9990" max="9990" width="11.5703125" style="119"/>
    <col min="9991" max="9991" width="11.28515625" style="119" customWidth="1"/>
    <col min="9992" max="9992" width="12.85546875" style="119" customWidth="1"/>
    <col min="9993" max="9993" width="12.140625" style="119" customWidth="1"/>
    <col min="9994" max="9994" width="11.7109375" style="119" customWidth="1"/>
    <col min="9995" max="9995" width="11.42578125" style="119" customWidth="1"/>
    <col min="9996" max="9996" width="12.7109375" style="119" customWidth="1"/>
    <col min="9997" max="9997" width="4.140625" style="119" customWidth="1"/>
    <col min="9998" max="9998" width="45.28515625" style="119" customWidth="1"/>
    <col min="9999" max="9999" width="14.85546875" style="119" customWidth="1"/>
    <col min="10000" max="10000" width="12.28515625" style="119" customWidth="1"/>
    <col min="10001" max="10002" width="11.140625" style="119" customWidth="1"/>
    <col min="10003" max="10003" width="12.42578125" style="119" customWidth="1"/>
    <col min="10004" max="10004" width="11.42578125" style="119" customWidth="1"/>
    <col min="10005" max="10005" width="13.5703125" style="119" customWidth="1"/>
    <col min="10006" max="10243" width="11.5703125" style="119"/>
    <col min="10244" max="10244" width="23.140625" style="119" customWidth="1"/>
    <col min="10245" max="10245" width="42.85546875" style="119" customWidth="1"/>
    <col min="10246" max="10246" width="11.5703125" style="119"/>
    <col min="10247" max="10247" width="11.28515625" style="119" customWidth="1"/>
    <col min="10248" max="10248" width="12.85546875" style="119" customWidth="1"/>
    <col min="10249" max="10249" width="12.140625" style="119" customWidth="1"/>
    <col min="10250" max="10250" width="11.7109375" style="119" customWidth="1"/>
    <col min="10251" max="10251" width="11.42578125" style="119" customWidth="1"/>
    <col min="10252" max="10252" width="12.7109375" style="119" customWidth="1"/>
    <col min="10253" max="10253" width="4.140625" style="119" customWidth="1"/>
    <col min="10254" max="10254" width="45.28515625" style="119" customWidth="1"/>
    <col min="10255" max="10255" width="14.85546875" style="119" customWidth="1"/>
    <col min="10256" max="10256" width="12.28515625" style="119" customWidth="1"/>
    <col min="10257" max="10258" width="11.140625" style="119" customWidth="1"/>
    <col min="10259" max="10259" width="12.42578125" style="119" customWidth="1"/>
    <col min="10260" max="10260" width="11.42578125" style="119" customWidth="1"/>
    <col min="10261" max="10261" width="13.5703125" style="119" customWidth="1"/>
    <col min="10262" max="10499" width="11.5703125" style="119"/>
    <col min="10500" max="10500" width="23.140625" style="119" customWidth="1"/>
    <col min="10501" max="10501" width="42.85546875" style="119" customWidth="1"/>
    <col min="10502" max="10502" width="11.5703125" style="119"/>
    <col min="10503" max="10503" width="11.28515625" style="119" customWidth="1"/>
    <col min="10504" max="10504" width="12.85546875" style="119" customWidth="1"/>
    <col min="10505" max="10505" width="12.140625" style="119" customWidth="1"/>
    <col min="10506" max="10506" width="11.7109375" style="119" customWidth="1"/>
    <col min="10507" max="10507" width="11.42578125" style="119" customWidth="1"/>
    <col min="10508" max="10508" width="12.7109375" style="119" customWidth="1"/>
    <col min="10509" max="10509" width="4.140625" style="119" customWidth="1"/>
    <col min="10510" max="10510" width="45.28515625" style="119" customWidth="1"/>
    <col min="10511" max="10511" width="14.85546875" style="119" customWidth="1"/>
    <col min="10512" max="10512" width="12.28515625" style="119" customWidth="1"/>
    <col min="10513" max="10514" width="11.140625" style="119" customWidth="1"/>
    <col min="10515" max="10515" width="12.42578125" style="119" customWidth="1"/>
    <col min="10516" max="10516" width="11.42578125" style="119" customWidth="1"/>
    <col min="10517" max="10517" width="13.5703125" style="119" customWidth="1"/>
    <col min="10518" max="10755" width="11.5703125" style="119"/>
    <col min="10756" max="10756" width="23.140625" style="119" customWidth="1"/>
    <col min="10757" max="10757" width="42.85546875" style="119" customWidth="1"/>
    <col min="10758" max="10758" width="11.5703125" style="119"/>
    <col min="10759" max="10759" width="11.28515625" style="119" customWidth="1"/>
    <col min="10760" max="10760" width="12.85546875" style="119" customWidth="1"/>
    <col min="10761" max="10761" width="12.140625" style="119" customWidth="1"/>
    <col min="10762" max="10762" width="11.7109375" style="119" customWidth="1"/>
    <col min="10763" max="10763" width="11.42578125" style="119" customWidth="1"/>
    <col min="10764" max="10764" width="12.7109375" style="119" customWidth="1"/>
    <col min="10765" max="10765" width="4.140625" style="119" customWidth="1"/>
    <col min="10766" max="10766" width="45.28515625" style="119" customWidth="1"/>
    <col min="10767" max="10767" width="14.85546875" style="119" customWidth="1"/>
    <col min="10768" max="10768" width="12.28515625" style="119" customWidth="1"/>
    <col min="10769" max="10770" width="11.140625" style="119" customWidth="1"/>
    <col min="10771" max="10771" width="12.42578125" style="119" customWidth="1"/>
    <col min="10772" max="10772" width="11.42578125" style="119" customWidth="1"/>
    <col min="10773" max="10773" width="13.5703125" style="119" customWidth="1"/>
    <col min="10774" max="11011" width="11.5703125" style="119"/>
    <col min="11012" max="11012" width="23.140625" style="119" customWidth="1"/>
    <col min="11013" max="11013" width="42.85546875" style="119" customWidth="1"/>
    <col min="11014" max="11014" width="11.5703125" style="119"/>
    <col min="11015" max="11015" width="11.28515625" style="119" customWidth="1"/>
    <col min="11016" max="11016" width="12.85546875" style="119" customWidth="1"/>
    <col min="11017" max="11017" width="12.140625" style="119" customWidth="1"/>
    <col min="11018" max="11018" width="11.7109375" style="119" customWidth="1"/>
    <col min="11019" max="11019" width="11.42578125" style="119" customWidth="1"/>
    <col min="11020" max="11020" width="12.7109375" style="119" customWidth="1"/>
    <col min="11021" max="11021" width="4.140625" style="119" customWidth="1"/>
    <col min="11022" max="11022" width="45.28515625" style="119" customWidth="1"/>
    <col min="11023" max="11023" width="14.85546875" style="119" customWidth="1"/>
    <col min="11024" max="11024" width="12.28515625" style="119" customWidth="1"/>
    <col min="11025" max="11026" width="11.140625" style="119" customWidth="1"/>
    <col min="11027" max="11027" width="12.42578125" style="119" customWidth="1"/>
    <col min="11028" max="11028" width="11.42578125" style="119" customWidth="1"/>
    <col min="11029" max="11029" width="13.5703125" style="119" customWidth="1"/>
    <col min="11030" max="11267" width="11.5703125" style="119"/>
    <col min="11268" max="11268" width="23.140625" style="119" customWidth="1"/>
    <col min="11269" max="11269" width="42.85546875" style="119" customWidth="1"/>
    <col min="11270" max="11270" width="11.5703125" style="119"/>
    <col min="11271" max="11271" width="11.28515625" style="119" customWidth="1"/>
    <col min="11272" max="11272" width="12.85546875" style="119" customWidth="1"/>
    <col min="11273" max="11273" width="12.140625" style="119" customWidth="1"/>
    <col min="11274" max="11274" width="11.7109375" style="119" customWidth="1"/>
    <col min="11275" max="11275" width="11.42578125" style="119" customWidth="1"/>
    <col min="11276" max="11276" width="12.7109375" style="119" customWidth="1"/>
    <col min="11277" max="11277" width="4.140625" style="119" customWidth="1"/>
    <col min="11278" max="11278" width="45.28515625" style="119" customWidth="1"/>
    <col min="11279" max="11279" width="14.85546875" style="119" customWidth="1"/>
    <col min="11280" max="11280" width="12.28515625" style="119" customWidth="1"/>
    <col min="11281" max="11282" width="11.140625" style="119" customWidth="1"/>
    <col min="11283" max="11283" width="12.42578125" style="119" customWidth="1"/>
    <col min="11284" max="11284" width="11.42578125" style="119" customWidth="1"/>
    <col min="11285" max="11285" width="13.5703125" style="119" customWidth="1"/>
    <col min="11286" max="11523" width="11.5703125" style="119"/>
    <col min="11524" max="11524" width="23.140625" style="119" customWidth="1"/>
    <col min="11525" max="11525" width="42.85546875" style="119" customWidth="1"/>
    <col min="11526" max="11526" width="11.5703125" style="119"/>
    <col min="11527" max="11527" width="11.28515625" style="119" customWidth="1"/>
    <col min="11528" max="11528" width="12.85546875" style="119" customWidth="1"/>
    <col min="11529" max="11529" width="12.140625" style="119" customWidth="1"/>
    <col min="11530" max="11530" width="11.7109375" style="119" customWidth="1"/>
    <col min="11531" max="11531" width="11.42578125" style="119" customWidth="1"/>
    <col min="11532" max="11532" width="12.7109375" style="119" customWidth="1"/>
    <col min="11533" max="11533" width="4.140625" style="119" customWidth="1"/>
    <col min="11534" max="11534" width="45.28515625" style="119" customWidth="1"/>
    <col min="11535" max="11535" width="14.85546875" style="119" customWidth="1"/>
    <col min="11536" max="11536" width="12.28515625" style="119" customWidth="1"/>
    <col min="11537" max="11538" width="11.140625" style="119" customWidth="1"/>
    <col min="11539" max="11539" width="12.42578125" style="119" customWidth="1"/>
    <col min="11540" max="11540" width="11.42578125" style="119" customWidth="1"/>
    <col min="11541" max="11541" width="13.5703125" style="119" customWidth="1"/>
    <col min="11542" max="11779" width="11.5703125" style="119"/>
    <col min="11780" max="11780" width="23.140625" style="119" customWidth="1"/>
    <col min="11781" max="11781" width="42.85546875" style="119" customWidth="1"/>
    <col min="11782" max="11782" width="11.5703125" style="119"/>
    <col min="11783" max="11783" width="11.28515625" style="119" customWidth="1"/>
    <col min="11784" max="11784" width="12.85546875" style="119" customWidth="1"/>
    <col min="11785" max="11785" width="12.140625" style="119" customWidth="1"/>
    <col min="11786" max="11786" width="11.7109375" style="119" customWidth="1"/>
    <col min="11787" max="11787" width="11.42578125" style="119" customWidth="1"/>
    <col min="11788" max="11788" width="12.7109375" style="119" customWidth="1"/>
    <col min="11789" max="11789" width="4.140625" style="119" customWidth="1"/>
    <col min="11790" max="11790" width="45.28515625" style="119" customWidth="1"/>
    <col min="11791" max="11791" width="14.85546875" style="119" customWidth="1"/>
    <col min="11792" max="11792" width="12.28515625" style="119" customWidth="1"/>
    <col min="11793" max="11794" width="11.140625" style="119" customWidth="1"/>
    <col min="11795" max="11795" width="12.42578125" style="119" customWidth="1"/>
    <col min="11796" max="11796" width="11.42578125" style="119" customWidth="1"/>
    <col min="11797" max="11797" width="13.5703125" style="119" customWidth="1"/>
    <col min="11798" max="12035" width="11.5703125" style="119"/>
    <col min="12036" max="12036" width="23.140625" style="119" customWidth="1"/>
    <col min="12037" max="12037" width="42.85546875" style="119" customWidth="1"/>
    <col min="12038" max="12038" width="11.5703125" style="119"/>
    <col min="12039" max="12039" width="11.28515625" style="119" customWidth="1"/>
    <col min="12040" max="12040" width="12.85546875" style="119" customWidth="1"/>
    <col min="12041" max="12041" width="12.140625" style="119" customWidth="1"/>
    <col min="12042" max="12042" width="11.7109375" style="119" customWidth="1"/>
    <col min="12043" max="12043" width="11.42578125" style="119" customWidth="1"/>
    <col min="12044" max="12044" width="12.7109375" style="119" customWidth="1"/>
    <col min="12045" max="12045" width="4.140625" style="119" customWidth="1"/>
    <col min="12046" max="12046" width="45.28515625" style="119" customWidth="1"/>
    <col min="12047" max="12047" width="14.85546875" style="119" customWidth="1"/>
    <col min="12048" max="12048" width="12.28515625" style="119" customWidth="1"/>
    <col min="12049" max="12050" width="11.140625" style="119" customWidth="1"/>
    <col min="12051" max="12051" width="12.42578125" style="119" customWidth="1"/>
    <col min="12052" max="12052" width="11.42578125" style="119" customWidth="1"/>
    <col min="12053" max="12053" width="13.5703125" style="119" customWidth="1"/>
    <col min="12054" max="12291" width="11.5703125" style="119"/>
    <col min="12292" max="12292" width="23.140625" style="119" customWidth="1"/>
    <col min="12293" max="12293" width="42.85546875" style="119" customWidth="1"/>
    <col min="12294" max="12294" width="11.5703125" style="119"/>
    <col min="12295" max="12295" width="11.28515625" style="119" customWidth="1"/>
    <col min="12296" max="12296" width="12.85546875" style="119" customWidth="1"/>
    <col min="12297" max="12297" width="12.140625" style="119" customWidth="1"/>
    <col min="12298" max="12298" width="11.7109375" style="119" customWidth="1"/>
    <col min="12299" max="12299" width="11.42578125" style="119" customWidth="1"/>
    <col min="12300" max="12300" width="12.7109375" style="119" customWidth="1"/>
    <col min="12301" max="12301" width="4.140625" style="119" customWidth="1"/>
    <col min="12302" max="12302" width="45.28515625" style="119" customWidth="1"/>
    <col min="12303" max="12303" width="14.85546875" style="119" customWidth="1"/>
    <col min="12304" max="12304" width="12.28515625" style="119" customWidth="1"/>
    <col min="12305" max="12306" width="11.140625" style="119" customWidth="1"/>
    <col min="12307" max="12307" width="12.42578125" style="119" customWidth="1"/>
    <col min="12308" max="12308" width="11.42578125" style="119" customWidth="1"/>
    <col min="12309" max="12309" width="13.5703125" style="119" customWidth="1"/>
    <col min="12310" max="12547" width="11.5703125" style="119"/>
    <col min="12548" max="12548" width="23.140625" style="119" customWidth="1"/>
    <col min="12549" max="12549" width="42.85546875" style="119" customWidth="1"/>
    <col min="12550" max="12550" width="11.5703125" style="119"/>
    <col min="12551" max="12551" width="11.28515625" style="119" customWidth="1"/>
    <col min="12552" max="12552" width="12.85546875" style="119" customWidth="1"/>
    <col min="12553" max="12553" width="12.140625" style="119" customWidth="1"/>
    <col min="12554" max="12554" width="11.7109375" style="119" customWidth="1"/>
    <col min="12555" max="12555" width="11.42578125" style="119" customWidth="1"/>
    <col min="12556" max="12556" width="12.7109375" style="119" customWidth="1"/>
    <col min="12557" max="12557" width="4.140625" style="119" customWidth="1"/>
    <col min="12558" max="12558" width="45.28515625" style="119" customWidth="1"/>
    <col min="12559" max="12559" width="14.85546875" style="119" customWidth="1"/>
    <col min="12560" max="12560" width="12.28515625" style="119" customWidth="1"/>
    <col min="12561" max="12562" width="11.140625" style="119" customWidth="1"/>
    <col min="12563" max="12563" width="12.42578125" style="119" customWidth="1"/>
    <col min="12564" max="12564" width="11.42578125" style="119" customWidth="1"/>
    <col min="12565" max="12565" width="13.5703125" style="119" customWidth="1"/>
    <col min="12566" max="12803" width="11.5703125" style="119"/>
    <col min="12804" max="12804" width="23.140625" style="119" customWidth="1"/>
    <col min="12805" max="12805" width="42.85546875" style="119" customWidth="1"/>
    <col min="12806" max="12806" width="11.5703125" style="119"/>
    <col min="12807" max="12807" width="11.28515625" style="119" customWidth="1"/>
    <col min="12808" max="12808" width="12.85546875" style="119" customWidth="1"/>
    <col min="12809" max="12809" width="12.140625" style="119" customWidth="1"/>
    <col min="12810" max="12810" width="11.7109375" style="119" customWidth="1"/>
    <col min="12811" max="12811" width="11.42578125" style="119" customWidth="1"/>
    <col min="12812" max="12812" width="12.7109375" style="119" customWidth="1"/>
    <col min="12813" max="12813" width="4.140625" style="119" customWidth="1"/>
    <col min="12814" max="12814" width="45.28515625" style="119" customWidth="1"/>
    <col min="12815" max="12815" width="14.85546875" style="119" customWidth="1"/>
    <col min="12816" max="12816" width="12.28515625" style="119" customWidth="1"/>
    <col min="12817" max="12818" width="11.140625" style="119" customWidth="1"/>
    <col min="12819" max="12819" width="12.42578125" style="119" customWidth="1"/>
    <col min="12820" max="12820" width="11.42578125" style="119" customWidth="1"/>
    <col min="12821" max="12821" width="13.5703125" style="119" customWidth="1"/>
    <col min="12822" max="13059" width="11.5703125" style="119"/>
    <col min="13060" max="13060" width="23.140625" style="119" customWidth="1"/>
    <col min="13061" max="13061" width="42.85546875" style="119" customWidth="1"/>
    <col min="13062" max="13062" width="11.5703125" style="119"/>
    <col min="13063" max="13063" width="11.28515625" style="119" customWidth="1"/>
    <col min="13064" max="13064" width="12.85546875" style="119" customWidth="1"/>
    <col min="13065" max="13065" width="12.140625" style="119" customWidth="1"/>
    <col min="13066" max="13066" width="11.7109375" style="119" customWidth="1"/>
    <col min="13067" max="13067" width="11.42578125" style="119" customWidth="1"/>
    <col min="13068" max="13068" width="12.7109375" style="119" customWidth="1"/>
    <col min="13069" max="13069" width="4.140625" style="119" customWidth="1"/>
    <col min="13070" max="13070" width="45.28515625" style="119" customWidth="1"/>
    <col min="13071" max="13071" width="14.85546875" style="119" customWidth="1"/>
    <col min="13072" max="13072" width="12.28515625" style="119" customWidth="1"/>
    <col min="13073" max="13074" width="11.140625" style="119" customWidth="1"/>
    <col min="13075" max="13075" width="12.42578125" style="119" customWidth="1"/>
    <col min="13076" max="13076" width="11.42578125" style="119" customWidth="1"/>
    <col min="13077" max="13077" width="13.5703125" style="119" customWidth="1"/>
    <col min="13078" max="13315" width="11.5703125" style="119"/>
    <col min="13316" max="13316" width="23.140625" style="119" customWidth="1"/>
    <col min="13317" max="13317" width="42.85546875" style="119" customWidth="1"/>
    <col min="13318" max="13318" width="11.5703125" style="119"/>
    <col min="13319" max="13319" width="11.28515625" style="119" customWidth="1"/>
    <col min="13320" max="13320" width="12.85546875" style="119" customWidth="1"/>
    <col min="13321" max="13321" width="12.140625" style="119" customWidth="1"/>
    <col min="13322" max="13322" width="11.7109375" style="119" customWidth="1"/>
    <col min="13323" max="13323" width="11.42578125" style="119" customWidth="1"/>
    <col min="13324" max="13324" width="12.7109375" style="119" customWidth="1"/>
    <col min="13325" max="13325" width="4.140625" style="119" customWidth="1"/>
    <col min="13326" max="13326" width="45.28515625" style="119" customWidth="1"/>
    <col min="13327" max="13327" width="14.85546875" style="119" customWidth="1"/>
    <col min="13328" max="13328" width="12.28515625" style="119" customWidth="1"/>
    <col min="13329" max="13330" width="11.140625" style="119" customWidth="1"/>
    <col min="13331" max="13331" width="12.42578125" style="119" customWidth="1"/>
    <col min="13332" max="13332" width="11.42578125" style="119" customWidth="1"/>
    <col min="13333" max="13333" width="13.5703125" style="119" customWidth="1"/>
    <col min="13334" max="13571" width="11.5703125" style="119"/>
    <col min="13572" max="13572" width="23.140625" style="119" customWidth="1"/>
    <col min="13573" max="13573" width="42.85546875" style="119" customWidth="1"/>
    <col min="13574" max="13574" width="11.5703125" style="119"/>
    <col min="13575" max="13575" width="11.28515625" style="119" customWidth="1"/>
    <col min="13576" max="13576" width="12.85546875" style="119" customWidth="1"/>
    <col min="13577" max="13577" width="12.140625" style="119" customWidth="1"/>
    <col min="13578" max="13578" width="11.7109375" style="119" customWidth="1"/>
    <col min="13579" max="13579" width="11.42578125" style="119" customWidth="1"/>
    <col min="13580" max="13580" width="12.7109375" style="119" customWidth="1"/>
    <col min="13581" max="13581" width="4.140625" style="119" customWidth="1"/>
    <col min="13582" max="13582" width="45.28515625" style="119" customWidth="1"/>
    <col min="13583" max="13583" width="14.85546875" style="119" customWidth="1"/>
    <col min="13584" max="13584" width="12.28515625" style="119" customWidth="1"/>
    <col min="13585" max="13586" width="11.140625" style="119" customWidth="1"/>
    <col min="13587" max="13587" width="12.42578125" style="119" customWidth="1"/>
    <col min="13588" max="13588" width="11.42578125" style="119" customWidth="1"/>
    <col min="13589" max="13589" width="13.5703125" style="119" customWidth="1"/>
    <col min="13590" max="13827" width="11.5703125" style="119"/>
    <col min="13828" max="13828" width="23.140625" style="119" customWidth="1"/>
    <col min="13829" max="13829" width="42.85546875" style="119" customWidth="1"/>
    <col min="13830" max="13830" width="11.5703125" style="119"/>
    <col min="13831" max="13831" width="11.28515625" style="119" customWidth="1"/>
    <col min="13832" max="13832" width="12.85546875" style="119" customWidth="1"/>
    <col min="13833" max="13833" width="12.140625" style="119" customWidth="1"/>
    <col min="13834" max="13834" width="11.7109375" style="119" customWidth="1"/>
    <col min="13835" max="13835" width="11.42578125" style="119" customWidth="1"/>
    <col min="13836" max="13836" width="12.7109375" style="119" customWidth="1"/>
    <col min="13837" max="13837" width="4.140625" style="119" customWidth="1"/>
    <col min="13838" max="13838" width="45.28515625" style="119" customWidth="1"/>
    <col min="13839" max="13839" width="14.85546875" style="119" customWidth="1"/>
    <col min="13840" max="13840" width="12.28515625" style="119" customWidth="1"/>
    <col min="13841" max="13842" width="11.140625" style="119" customWidth="1"/>
    <col min="13843" max="13843" width="12.42578125" style="119" customWidth="1"/>
    <col min="13844" max="13844" width="11.42578125" style="119" customWidth="1"/>
    <col min="13845" max="13845" width="13.5703125" style="119" customWidth="1"/>
    <col min="13846" max="14083" width="11.5703125" style="119"/>
    <col min="14084" max="14084" width="23.140625" style="119" customWidth="1"/>
    <col min="14085" max="14085" width="42.85546875" style="119" customWidth="1"/>
    <col min="14086" max="14086" width="11.5703125" style="119"/>
    <col min="14087" max="14087" width="11.28515625" style="119" customWidth="1"/>
    <col min="14088" max="14088" width="12.85546875" style="119" customWidth="1"/>
    <col min="14089" max="14089" width="12.140625" style="119" customWidth="1"/>
    <col min="14090" max="14090" width="11.7109375" style="119" customWidth="1"/>
    <col min="14091" max="14091" width="11.42578125" style="119" customWidth="1"/>
    <col min="14092" max="14092" width="12.7109375" style="119" customWidth="1"/>
    <col min="14093" max="14093" width="4.140625" style="119" customWidth="1"/>
    <col min="14094" max="14094" width="45.28515625" style="119" customWidth="1"/>
    <col min="14095" max="14095" width="14.85546875" style="119" customWidth="1"/>
    <col min="14096" max="14096" width="12.28515625" style="119" customWidth="1"/>
    <col min="14097" max="14098" width="11.140625" style="119" customWidth="1"/>
    <col min="14099" max="14099" width="12.42578125" style="119" customWidth="1"/>
    <col min="14100" max="14100" width="11.42578125" style="119" customWidth="1"/>
    <col min="14101" max="14101" width="13.5703125" style="119" customWidth="1"/>
    <col min="14102" max="14339" width="11.5703125" style="119"/>
    <col min="14340" max="14340" width="23.140625" style="119" customWidth="1"/>
    <col min="14341" max="14341" width="42.85546875" style="119" customWidth="1"/>
    <col min="14342" max="14342" width="11.5703125" style="119"/>
    <col min="14343" max="14343" width="11.28515625" style="119" customWidth="1"/>
    <col min="14344" max="14344" width="12.85546875" style="119" customWidth="1"/>
    <col min="14345" max="14345" width="12.140625" style="119" customWidth="1"/>
    <col min="14346" max="14346" width="11.7109375" style="119" customWidth="1"/>
    <col min="14347" max="14347" width="11.42578125" style="119" customWidth="1"/>
    <col min="14348" max="14348" width="12.7109375" style="119" customWidth="1"/>
    <col min="14349" max="14349" width="4.140625" style="119" customWidth="1"/>
    <col min="14350" max="14350" width="45.28515625" style="119" customWidth="1"/>
    <col min="14351" max="14351" width="14.85546875" style="119" customWidth="1"/>
    <col min="14352" max="14352" width="12.28515625" style="119" customWidth="1"/>
    <col min="14353" max="14354" width="11.140625" style="119" customWidth="1"/>
    <col min="14355" max="14355" width="12.42578125" style="119" customWidth="1"/>
    <col min="14356" max="14356" width="11.42578125" style="119" customWidth="1"/>
    <col min="14357" max="14357" width="13.5703125" style="119" customWidth="1"/>
    <col min="14358" max="14595" width="11.5703125" style="119"/>
    <col min="14596" max="14596" width="23.140625" style="119" customWidth="1"/>
    <col min="14597" max="14597" width="42.85546875" style="119" customWidth="1"/>
    <col min="14598" max="14598" width="11.5703125" style="119"/>
    <col min="14599" max="14599" width="11.28515625" style="119" customWidth="1"/>
    <col min="14600" max="14600" width="12.85546875" style="119" customWidth="1"/>
    <col min="14601" max="14601" width="12.140625" style="119" customWidth="1"/>
    <col min="14602" max="14602" width="11.7109375" style="119" customWidth="1"/>
    <col min="14603" max="14603" width="11.42578125" style="119" customWidth="1"/>
    <col min="14604" max="14604" width="12.7109375" style="119" customWidth="1"/>
    <col min="14605" max="14605" width="4.140625" style="119" customWidth="1"/>
    <col min="14606" max="14606" width="45.28515625" style="119" customWidth="1"/>
    <col min="14607" max="14607" width="14.85546875" style="119" customWidth="1"/>
    <col min="14608" max="14608" width="12.28515625" style="119" customWidth="1"/>
    <col min="14609" max="14610" width="11.140625" style="119" customWidth="1"/>
    <col min="14611" max="14611" width="12.42578125" style="119" customWidth="1"/>
    <col min="14612" max="14612" width="11.42578125" style="119" customWidth="1"/>
    <col min="14613" max="14613" width="13.5703125" style="119" customWidth="1"/>
    <col min="14614" max="14851" width="11.5703125" style="119"/>
    <col min="14852" max="14852" width="23.140625" style="119" customWidth="1"/>
    <col min="14853" max="14853" width="42.85546875" style="119" customWidth="1"/>
    <col min="14854" max="14854" width="11.5703125" style="119"/>
    <col min="14855" max="14855" width="11.28515625" style="119" customWidth="1"/>
    <col min="14856" max="14856" width="12.85546875" style="119" customWidth="1"/>
    <col min="14857" max="14857" width="12.140625" style="119" customWidth="1"/>
    <col min="14858" max="14858" width="11.7109375" style="119" customWidth="1"/>
    <col min="14859" max="14859" width="11.42578125" style="119" customWidth="1"/>
    <col min="14860" max="14860" width="12.7109375" style="119" customWidth="1"/>
    <col min="14861" max="14861" width="4.140625" style="119" customWidth="1"/>
    <col min="14862" max="14862" width="45.28515625" style="119" customWidth="1"/>
    <col min="14863" max="14863" width="14.85546875" style="119" customWidth="1"/>
    <col min="14864" max="14864" width="12.28515625" style="119" customWidth="1"/>
    <col min="14865" max="14866" width="11.140625" style="119" customWidth="1"/>
    <col min="14867" max="14867" width="12.42578125" style="119" customWidth="1"/>
    <col min="14868" max="14868" width="11.42578125" style="119" customWidth="1"/>
    <col min="14869" max="14869" width="13.5703125" style="119" customWidth="1"/>
    <col min="14870" max="15107" width="11.5703125" style="119"/>
    <col min="15108" max="15108" width="23.140625" style="119" customWidth="1"/>
    <col min="15109" max="15109" width="42.85546875" style="119" customWidth="1"/>
    <col min="15110" max="15110" width="11.5703125" style="119"/>
    <col min="15111" max="15111" width="11.28515625" style="119" customWidth="1"/>
    <col min="15112" max="15112" width="12.85546875" style="119" customWidth="1"/>
    <col min="15113" max="15113" width="12.140625" style="119" customWidth="1"/>
    <col min="15114" max="15114" width="11.7109375" style="119" customWidth="1"/>
    <col min="15115" max="15115" width="11.42578125" style="119" customWidth="1"/>
    <col min="15116" max="15116" width="12.7109375" style="119" customWidth="1"/>
    <col min="15117" max="15117" width="4.140625" style="119" customWidth="1"/>
    <col min="15118" max="15118" width="45.28515625" style="119" customWidth="1"/>
    <col min="15119" max="15119" width="14.85546875" style="119" customWidth="1"/>
    <col min="15120" max="15120" width="12.28515625" style="119" customWidth="1"/>
    <col min="15121" max="15122" width="11.140625" style="119" customWidth="1"/>
    <col min="15123" max="15123" width="12.42578125" style="119" customWidth="1"/>
    <col min="15124" max="15124" width="11.42578125" style="119" customWidth="1"/>
    <col min="15125" max="15125" width="13.5703125" style="119" customWidth="1"/>
    <col min="15126" max="15363" width="11.5703125" style="119"/>
    <col min="15364" max="15364" width="23.140625" style="119" customWidth="1"/>
    <col min="15365" max="15365" width="42.85546875" style="119" customWidth="1"/>
    <col min="15366" max="15366" width="11.5703125" style="119"/>
    <col min="15367" max="15367" width="11.28515625" style="119" customWidth="1"/>
    <col min="15368" max="15368" width="12.85546875" style="119" customWidth="1"/>
    <col min="15369" max="15369" width="12.140625" style="119" customWidth="1"/>
    <col min="15370" max="15370" width="11.7109375" style="119" customWidth="1"/>
    <col min="15371" max="15371" width="11.42578125" style="119" customWidth="1"/>
    <col min="15372" max="15372" width="12.7109375" style="119" customWidth="1"/>
    <col min="15373" max="15373" width="4.140625" style="119" customWidth="1"/>
    <col min="15374" max="15374" width="45.28515625" style="119" customWidth="1"/>
    <col min="15375" max="15375" width="14.85546875" style="119" customWidth="1"/>
    <col min="15376" max="15376" width="12.28515625" style="119" customWidth="1"/>
    <col min="15377" max="15378" width="11.140625" style="119" customWidth="1"/>
    <col min="15379" max="15379" width="12.42578125" style="119" customWidth="1"/>
    <col min="15380" max="15380" width="11.42578125" style="119" customWidth="1"/>
    <col min="15381" max="15381" width="13.5703125" style="119" customWidth="1"/>
    <col min="15382" max="15619" width="11.5703125" style="119"/>
    <col min="15620" max="15620" width="23.140625" style="119" customWidth="1"/>
    <col min="15621" max="15621" width="42.85546875" style="119" customWidth="1"/>
    <col min="15622" max="15622" width="11.5703125" style="119"/>
    <col min="15623" max="15623" width="11.28515625" style="119" customWidth="1"/>
    <col min="15624" max="15624" width="12.85546875" style="119" customWidth="1"/>
    <col min="15625" max="15625" width="12.140625" style="119" customWidth="1"/>
    <col min="15626" max="15626" width="11.7109375" style="119" customWidth="1"/>
    <col min="15627" max="15627" width="11.42578125" style="119" customWidth="1"/>
    <col min="15628" max="15628" width="12.7109375" style="119" customWidth="1"/>
    <col min="15629" max="15629" width="4.140625" style="119" customWidth="1"/>
    <col min="15630" max="15630" width="45.28515625" style="119" customWidth="1"/>
    <col min="15631" max="15631" width="14.85546875" style="119" customWidth="1"/>
    <col min="15632" max="15632" width="12.28515625" style="119" customWidth="1"/>
    <col min="15633" max="15634" width="11.140625" style="119" customWidth="1"/>
    <col min="15635" max="15635" width="12.42578125" style="119" customWidth="1"/>
    <col min="15636" max="15636" width="11.42578125" style="119" customWidth="1"/>
    <col min="15637" max="15637" width="13.5703125" style="119" customWidth="1"/>
    <col min="15638" max="15875" width="11.5703125" style="119"/>
    <col min="15876" max="15876" width="23.140625" style="119" customWidth="1"/>
    <col min="15877" max="15877" width="42.85546875" style="119" customWidth="1"/>
    <col min="15878" max="15878" width="11.5703125" style="119"/>
    <col min="15879" max="15879" width="11.28515625" style="119" customWidth="1"/>
    <col min="15880" max="15880" width="12.85546875" style="119" customWidth="1"/>
    <col min="15881" max="15881" width="12.140625" style="119" customWidth="1"/>
    <col min="15882" max="15882" width="11.7109375" style="119" customWidth="1"/>
    <col min="15883" max="15883" width="11.42578125" style="119" customWidth="1"/>
    <col min="15884" max="15884" width="12.7109375" style="119" customWidth="1"/>
    <col min="15885" max="15885" width="4.140625" style="119" customWidth="1"/>
    <col min="15886" max="15886" width="45.28515625" style="119" customWidth="1"/>
    <col min="15887" max="15887" width="14.85546875" style="119" customWidth="1"/>
    <col min="15888" max="15888" width="12.28515625" style="119" customWidth="1"/>
    <col min="15889" max="15890" width="11.140625" style="119" customWidth="1"/>
    <col min="15891" max="15891" width="12.42578125" style="119" customWidth="1"/>
    <col min="15892" max="15892" width="11.42578125" style="119" customWidth="1"/>
    <col min="15893" max="15893" width="13.5703125" style="119" customWidth="1"/>
    <col min="15894" max="16131" width="11.5703125" style="119"/>
    <col min="16132" max="16132" width="23.140625" style="119" customWidth="1"/>
    <col min="16133" max="16133" width="42.85546875" style="119" customWidth="1"/>
    <col min="16134" max="16134" width="11.5703125" style="119"/>
    <col min="16135" max="16135" width="11.28515625" style="119" customWidth="1"/>
    <col min="16136" max="16136" width="12.85546875" style="119" customWidth="1"/>
    <col min="16137" max="16137" width="12.140625" style="119" customWidth="1"/>
    <col min="16138" max="16138" width="11.7109375" style="119" customWidth="1"/>
    <col min="16139" max="16139" width="11.42578125" style="119" customWidth="1"/>
    <col min="16140" max="16140" width="12.7109375" style="119" customWidth="1"/>
    <col min="16141" max="16141" width="4.140625" style="119" customWidth="1"/>
    <col min="16142" max="16142" width="45.28515625" style="119" customWidth="1"/>
    <col min="16143" max="16143" width="14.85546875" style="119" customWidth="1"/>
    <col min="16144" max="16144" width="12.28515625" style="119" customWidth="1"/>
    <col min="16145" max="16146" width="11.140625" style="119" customWidth="1"/>
    <col min="16147" max="16147" width="12.42578125" style="119" customWidth="1"/>
    <col min="16148" max="16148" width="11.42578125" style="119" customWidth="1"/>
    <col min="16149" max="16149" width="13.5703125" style="119" customWidth="1"/>
    <col min="16150" max="16384" width="11.5703125" style="119"/>
  </cols>
  <sheetData>
    <row r="1" spans="1:28" ht="18.75" x14ac:dyDescent="0.3">
      <c r="K1" s="41"/>
      <c r="L1" s="41" t="s">
        <v>1</v>
      </c>
      <c r="M1" s="41"/>
      <c r="N1" s="41"/>
      <c r="O1" s="41"/>
      <c r="P1" s="41"/>
      <c r="Q1" s="41"/>
      <c r="R1" s="41"/>
      <c r="S1" s="41"/>
      <c r="T1" s="41"/>
      <c r="U1" s="41"/>
      <c r="V1" s="42"/>
      <c r="W1" s="43"/>
      <c r="X1" s="43"/>
      <c r="Y1" s="44"/>
      <c r="Z1" s="44"/>
    </row>
    <row r="2" spans="1:28" ht="18.75" x14ac:dyDescent="0.3">
      <c r="A2" s="1" t="s">
        <v>3</v>
      </c>
      <c r="B2" s="41" t="s">
        <v>0</v>
      </c>
      <c r="C2" s="1"/>
      <c r="D2" s="1"/>
      <c r="E2" s="1"/>
      <c r="F2" s="1"/>
      <c r="G2" s="43"/>
      <c r="H2" s="43"/>
      <c r="I2" s="44"/>
      <c r="K2" s="41" t="s">
        <v>2</v>
      </c>
      <c r="L2" s="41"/>
      <c r="M2" s="41"/>
      <c r="N2" s="41"/>
      <c r="O2" s="41"/>
      <c r="P2" s="41"/>
      <c r="Q2" s="41"/>
      <c r="R2" s="41"/>
      <c r="S2" s="41"/>
      <c r="T2" s="41"/>
      <c r="U2" s="41"/>
      <c r="V2" s="42"/>
      <c r="W2" s="43"/>
      <c r="X2" s="43"/>
      <c r="Y2" s="44"/>
      <c r="Z2" s="44"/>
    </row>
    <row r="3" spans="1:28" ht="18.75" x14ac:dyDescent="0.3">
      <c r="A3" s="41" t="s">
        <v>2</v>
      </c>
      <c r="B3" s="41"/>
      <c r="C3" s="41"/>
      <c r="D3" s="41"/>
      <c r="E3" s="41"/>
      <c r="F3" s="41"/>
      <c r="G3" s="43"/>
      <c r="H3" s="43"/>
      <c r="I3" s="44"/>
      <c r="J3" s="41" t="s">
        <v>125</v>
      </c>
      <c r="K3" s="41"/>
      <c r="L3" s="41"/>
      <c r="M3" s="41"/>
      <c r="N3" s="41"/>
      <c r="O3" s="41"/>
      <c r="P3" s="41"/>
      <c r="Q3" s="43"/>
      <c r="R3" s="41"/>
      <c r="S3" s="41"/>
      <c r="T3" s="41"/>
      <c r="U3" s="41"/>
      <c r="V3" s="42"/>
      <c r="W3" s="43"/>
      <c r="X3" s="43"/>
      <c r="Y3" s="44"/>
      <c r="Z3" s="44"/>
    </row>
    <row r="4" spans="1:28" ht="18.75" x14ac:dyDescent="0.3">
      <c r="A4" s="41" t="s">
        <v>125</v>
      </c>
      <c r="B4" s="41"/>
      <c r="C4" s="41"/>
      <c r="D4" s="41"/>
      <c r="E4" s="41"/>
      <c r="F4" s="41"/>
      <c r="G4" s="43"/>
      <c r="H4" s="43"/>
      <c r="I4" s="44"/>
      <c r="J4" s="41" t="s">
        <v>186</v>
      </c>
      <c r="K4" s="41"/>
      <c r="L4" s="41"/>
      <c r="M4" s="41"/>
      <c r="N4" s="41"/>
      <c r="O4" s="41"/>
      <c r="P4" s="41"/>
      <c r="Q4" s="43"/>
      <c r="R4" s="41"/>
      <c r="S4" s="41"/>
      <c r="T4" s="41"/>
      <c r="U4" s="41"/>
      <c r="V4" s="42"/>
      <c r="W4" s="43"/>
      <c r="X4" s="43"/>
      <c r="Y4" s="44"/>
      <c r="Z4" s="44"/>
    </row>
    <row r="5" spans="1:28" ht="18.75" x14ac:dyDescent="0.3">
      <c r="A5" s="41" t="s">
        <v>186</v>
      </c>
      <c r="B5" s="41"/>
      <c r="C5" s="41"/>
      <c r="D5" s="41"/>
      <c r="E5" s="41"/>
      <c r="F5" s="41"/>
      <c r="G5" s="43"/>
      <c r="H5" s="43"/>
      <c r="I5" s="44"/>
      <c r="J5" s="41" t="s">
        <v>158</v>
      </c>
      <c r="K5" s="41"/>
      <c r="L5" s="41"/>
      <c r="M5" s="41"/>
      <c r="N5" s="41"/>
      <c r="O5" s="41"/>
      <c r="P5" s="41"/>
      <c r="Q5" s="43"/>
      <c r="R5" s="41"/>
      <c r="S5" s="41"/>
      <c r="T5" s="41"/>
      <c r="U5" s="41"/>
      <c r="V5" s="42"/>
      <c r="W5" s="43"/>
      <c r="X5" s="43"/>
      <c r="Y5" s="44"/>
      <c r="Z5" s="44"/>
    </row>
    <row r="6" spans="1:28" ht="18.75" x14ac:dyDescent="0.3">
      <c r="A6" s="41" t="s">
        <v>158</v>
      </c>
      <c r="B6" s="41"/>
      <c r="C6" s="41"/>
      <c r="D6" s="41"/>
      <c r="E6" s="41"/>
      <c r="F6" s="41"/>
      <c r="G6" s="43"/>
      <c r="H6" s="43"/>
      <c r="I6" s="44"/>
      <c r="J6" s="42"/>
      <c r="K6" s="42" t="s">
        <v>3</v>
      </c>
      <c r="L6" s="42"/>
      <c r="M6" s="42"/>
      <c r="N6" s="42"/>
      <c r="O6" s="42"/>
      <c r="P6" s="42"/>
      <c r="Q6" s="43"/>
      <c r="R6" s="42"/>
      <c r="S6" s="42"/>
      <c r="T6" s="42"/>
      <c r="U6" s="42"/>
      <c r="V6" s="42"/>
      <c r="W6" s="43"/>
      <c r="X6" s="43"/>
      <c r="Y6" s="44"/>
      <c r="Z6" s="44"/>
    </row>
    <row r="7" spans="1:28" ht="15.75" x14ac:dyDescent="0.25">
      <c r="A7" s="42"/>
      <c r="B7" s="42" t="s">
        <v>3</v>
      </c>
      <c r="C7" s="42"/>
      <c r="D7" s="42"/>
      <c r="E7" s="42"/>
      <c r="F7" s="42"/>
      <c r="G7" s="43"/>
      <c r="H7" s="43"/>
      <c r="I7" s="44"/>
      <c r="K7" s="43" t="s">
        <v>4</v>
      </c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44"/>
      <c r="Z7" s="44"/>
    </row>
    <row r="8" spans="1:28" ht="16.5" thickBot="1" x14ac:dyDescent="0.3">
      <c r="A8" s="42" t="s">
        <v>3</v>
      </c>
      <c r="B8" s="42"/>
      <c r="C8" s="42"/>
      <c r="D8" s="42"/>
      <c r="E8" s="42"/>
      <c r="F8" s="42"/>
      <c r="G8" s="43"/>
      <c r="H8" s="43"/>
      <c r="I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  <c r="X8" s="44"/>
      <c r="Y8" s="44"/>
      <c r="Z8" s="44"/>
    </row>
    <row r="9" spans="1:28" ht="16.5" thickBot="1" x14ac:dyDescent="0.3">
      <c r="A9" s="130" t="s">
        <v>5</v>
      </c>
      <c r="B9" s="131"/>
      <c r="C9" s="132"/>
      <c r="D9" s="132"/>
      <c r="E9" s="132"/>
      <c r="F9" s="132"/>
      <c r="G9" s="132"/>
      <c r="H9" s="133"/>
      <c r="I9" s="44"/>
      <c r="J9" s="45"/>
      <c r="K9" s="46"/>
      <c r="L9" s="47" t="s">
        <v>7</v>
      </c>
      <c r="M9" s="48" t="s">
        <v>164</v>
      </c>
      <c r="N9" s="48" t="s">
        <v>179</v>
      </c>
      <c r="O9" s="48" t="s">
        <v>116</v>
      </c>
      <c r="P9" s="48" t="s">
        <v>116</v>
      </c>
      <c r="Q9" s="48" t="s">
        <v>117</v>
      </c>
      <c r="R9" s="48" t="s">
        <v>118</v>
      </c>
      <c r="S9" s="47" t="s">
        <v>119</v>
      </c>
      <c r="T9" s="48" t="s">
        <v>165</v>
      </c>
      <c r="U9" s="48" t="s">
        <v>8</v>
      </c>
      <c r="V9" s="49"/>
      <c r="W9" s="50" t="s">
        <v>9</v>
      </c>
      <c r="X9" s="50"/>
      <c r="Y9" s="50" t="s">
        <v>3</v>
      </c>
      <c r="Z9" s="51" t="s">
        <v>3</v>
      </c>
      <c r="AA9" s="75"/>
    </row>
    <row r="10" spans="1:28" ht="15.75" x14ac:dyDescent="0.25">
      <c r="A10" s="134" t="s">
        <v>6</v>
      </c>
      <c r="B10" s="135">
        <f>B12</f>
        <v>6225.5</v>
      </c>
      <c r="C10" s="136"/>
      <c r="D10" s="136"/>
      <c r="E10" s="136"/>
      <c r="F10" s="136"/>
      <c r="G10" s="136"/>
      <c r="H10" s="137"/>
      <c r="I10" s="44"/>
      <c r="J10" s="52"/>
      <c r="K10" s="53"/>
      <c r="L10" s="54" t="s">
        <v>12</v>
      </c>
      <c r="M10" s="54" t="s">
        <v>166</v>
      </c>
      <c r="N10" s="54" t="s">
        <v>180</v>
      </c>
      <c r="O10" s="54" t="s">
        <v>120</v>
      </c>
      <c r="P10" s="54" t="s">
        <v>120</v>
      </c>
      <c r="Q10" s="54" t="s">
        <v>121</v>
      </c>
      <c r="R10" s="54" t="s">
        <v>120</v>
      </c>
      <c r="S10" s="54" t="s">
        <v>120</v>
      </c>
      <c r="T10" s="103" t="s">
        <v>167</v>
      </c>
      <c r="U10" s="54" t="s">
        <v>13</v>
      </c>
      <c r="V10" s="54" t="s">
        <v>14</v>
      </c>
      <c r="W10" s="54" t="s">
        <v>15</v>
      </c>
      <c r="X10" s="54" t="s">
        <v>16</v>
      </c>
      <c r="Y10" s="54" t="s">
        <v>17</v>
      </c>
      <c r="Z10" s="54" t="s">
        <v>18</v>
      </c>
      <c r="AA10" s="79"/>
    </row>
    <row r="11" spans="1:28" ht="16.5" thickBot="1" x14ac:dyDescent="0.3">
      <c r="A11" s="138" t="s">
        <v>10</v>
      </c>
      <c r="B11" s="89" t="s">
        <v>11</v>
      </c>
      <c r="C11" s="139"/>
      <c r="D11" s="139"/>
      <c r="E11" s="139"/>
      <c r="F11" s="139"/>
      <c r="G11" s="139"/>
      <c r="H11" s="140"/>
      <c r="I11" s="44"/>
      <c r="J11" s="52"/>
      <c r="K11" s="53"/>
      <c r="L11" s="55" t="s">
        <v>3</v>
      </c>
      <c r="M11" s="55"/>
      <c r="N11" s="55"/>
      <c r="O11" s="55" t="s">
        <v>122</v>
      </c>
      <c r="P11" s="55" t="s">
        <v>123</v>
      </c>
      <c r="Q11" s="55" t="s">
        <v>120</v>
      </c>
      <c r="R11" s="55"/>
      <c r="S11" s="55"/>
      <c r="T11" s="104"/>
      <c r="U11" s="55" t="s">
        <v>20</v>
      </c>
      <c r="V11" s="55"/>
      <c r="W11" s="55"/>
      <c r="X11" s="55"/>
      <c r="Y11" s="55"/>
      <c r="Z11" s="55"/>
    </row>
    <row r="12" spans="1:28" ht="16.5" thickBot="1" x14ac:dyDescent="0.3">
      <c r="A12" s="141" t="s">
        <v>19</v>
      </c>
      <c r="B12" s="135">
        <v>6225.5</v>
      </c>
      <c r="C12" s="136"/>
      <c r="D12" s="136"/>
      <c r="E12" s="136"/>
      <c r="F12" s="136"/>
      <c r="G12" s="136"/>
      <c r="H12" s="137"/>
      <c r="I12" s="44"/>
      <c r="J12" s="56"/>
      <c r="K12" s="57"/>
      <c r="L12" s="55" t="s">
        <v>22</v>
      </c>
      <c r="M12" s="55" t="s">
        <v>22</v>
      </c>
      <c r="N12" s="55" t="s">
        <v>22</v>
      </c>
      <c r="O12" s="55" t="s">
        <v>22</v>
      </c>
      <c r="P12" s="55" t="s">
        <v>22</v>
      </c>
      <c r="Q12" s="55" t="s">
        <v>22</v>
      </c>
      <c r="R12" s="55" t="s">
        <v>22</v>
      </c>
      <c r="S12" s="55" t="s">
        <v>22</v>
      </c>
      <c r="T12" s="104" t="s">
        <v>22</v>
      </c>
      <c r="U12" s="55" t="s">
        <v>23</v>
      </c>
      <c r="V12" s="55" t="s">
        <v>22</v>
      </c>
      <c r="W12" s="55" t="s">
        <v>22</v>
      </c>
      <c r="X12" s="55" t="s">
        <v>22</v>
      </c>
      <c r="Y12" s="55" t="s">
        <v>22</v>
      </c>
      <c r="Z12" s="55" t="s">
        <v>22</v>
      </c>
    </row>
    <row r="13" spans="1:28" ht="16.5" thickBot="1" x14ac:dyDescent="0.3">
      <c r="A13" s="142" t="s">
        <v>21</v>
      </c>
      <c r="B13" s="143">
        <v>0</v>
      </c>
      <c r="C13" s="144"/>
      <c r="D13" s="144"/>
      <c r="E13" s="144"/>
      <c r="F13" s="144"/>
      <c r="G13" s="144"/>
      <c r="H13" s="145"/>
      <c r="I13" s="44"/>
      <c r="J13" s="58" t="s">
        <v>27</v>
      </c>
      <c r="K13" s="59" t="s">
        <v>187</v>
      </c>
      <c r="L13" s="60">
        <v>-60033.27</v>
      </c>
      <c r="M13" s="60">
        <v>-18356.900000000001</v>
      </c>
      <c r="N13" s="96">
        <v>676210.08</v>
      </c>
      <c r="O13" s="60"/>
      <c r="P13" s="96"/>
      <c r="Q13" s="60"/>
      <c r="R13" s="60"/>
      <c r="S13" s="60"/>
      <c r="T13" s="60"/>
      <c r="U13" s="97"/>
      <c r="V13" s="61"/>
      <c r="W13" s="61"/>
      <c r="X13" s="61"/>
      <c r="Y13" s="61"/>
      <c r="Z13" s="3"/>
    </row>
    <row r="14" spans="1:28" ht="15.75" x14ac:dyDescent="0.25">
      <c r="A14" s="26"/>
      <c r="B14" s="146"/>
      <c r="C14" s="136" t="s">
        <v>24</v>
      </c>
      <c r="D14" s="147"/>
      <c r="E14" s="91" t="s">
        <v>25</v>
      </c>
      <c r="F14" s="148"/>
      <c r="G14" s="136" t="s">
        <v>26</v>
      </c>
      <c r="H14" s="28"/>
      <c r="I14" s="2"/>
      <c r="J14" s="62" t="s">
        <v>3</v>
      </c>
      <c r="K14" s="63" t="s">
        <v>3</v>
      </c>
      <c r="L14" s="67"/>
      <c r="M14" s="67"/>
      <c r="N14" s="98"/>
      <c r="O14" s="67"/>
      <c r="P14" s="98"/>
      <c r="Q14" s="67"/>
      <c r="R14" s="67"/>
      <c r="S14" s="67"/>
      <c r="T14" s="67"/>
      <c r="U14" s="98"/>
      <c r="V14" s="67"/>
      <c r="W14" s="67"/>
      <c r="X14" s="67"/>
      <c r="Y14" s="67"/>
      <c r="Z14" s="68"/>
    </row>
    <row r="15" spans="1:28" ht="15.75" x14ac:dyDescent="0.25">
      <c r="A15" s="26" t="s">
        <v>28</v>
      </c>
      <c r="B15" s="149" t="s">
        <v>29</v>
      </c>
      <c r="C15" s="34" t="s">
        <v>30</v>
      </c>
      <c r="D15" s="150" t="s">
        <v>31</v>
      </c>
      <c r="E15" s="33" t="s">
        <v>30</v>
      </c>
      <c r="F15" s="27" t="s">
        <v>31</v>
      </c>
      <c r="G15" s="34" t="s">
        <v>30</v>
      </c>
      <c r="H15" s="27" t="s">
        <v>31</v>
      </c>
      <c r="I15" s="2"/>
      <c r="J15" s="62">
        <v>1</v>
      </c>
      <c r="K15" s="105" t="s">
        <v>204</v>
      </c>
      <c r="L15" s="67">
        <v>427329.99</v>
      </c>
      <c r="M15" s="67">
        <v>18381.96</v>
      </c>
      <c r="N15" s="67">
        <v>18111.689999999999</v>
      </c>
      <c r="O15" s="67">
        <v>-1866.19</v>
      </c>
      <c r="P15" s="67">
        <v>0</v>
      </c>
      <c r="Q15" s="67">
        <v>-4786.95</v>
      </c>
      <c r="R15" s="67">
        <v>-3103.4</v>
      </c>
      <c r="S15" s="67">
        <v>26600.91</v>
      </c>
      <c r="T15" s="67">
        <v>277.27</v>
      </c>
      <c r="U15" s="98">
        <f>V15+W15+X15+Y15+Z15</f>
        <v>-13332.49</v>
      </c>
      <c r="V15" s="67">
        <v>0</v>
      </c>
      <c r="W15" s="67">
        <v>0</v>
      </c>
      <c r="X15" s="67">
        <v>0</v>
      </c>
      <c r="Y15" s="67">
        <v>0</v>
      </c>
      <c r="Z15" s="68">
        <v>-13332.49</v>
      </c>
      <c r="AA15" s="79"/>
      <c r="AB15" s="151"/>
    </row>
    <row r="16" spans="1:28" ht="15.75" x14ac:dyDescent="0.25">
      <c r="A16" s="26" t="s">
        <v>32</v>
      </c>
      <c r="B16" s="152"/>
      <c r="C16" s="34" t="s">
        <v>33</v>
      </c>
      <c r="D16" s="150" t="s">
        <v>34</v>
      </c>
      <c r="E16" s="33" t="s">
        <v>33</v>
      </c>
      <c r="F16" s="27" t="s">
        <v>35</v>
      </c>
      <c r="G16" s="34" t="s">
        <v>33</v>
      </c>
      <c r="H16" s="27" t="s">
        <v>35</v>
      </c>
      <c r="I16" s="2"/>
      <c r="J16" s="62"/>
      <c r="K16" s="63"/>
      <c r="L16" s="67"/>
      <c r="M16" s="67"/>
      <c r="N16" s="67"/>
      <c r="O16" s="67"/>
      <c r="P16" s="98"/>
      <c r="Q16" s="67"/>
      <c r="R16" s="67"/>
      <c r="S16" s="67"/>
      <c r="T16" s="67"/>
      <c r="U16" s="98"/>
      <c r="V16" s="67"/>
      <c r="W16" s="67"/>
      <c r="X16" s="67"/>
      <c r="Y16" s="67"/>
      <c r="Z16" s="68"/>
      <c r="AA16" s="79"/>
      <c r="AB16" s="151"/>
    </row>
    <row r="17" spans="1:35" ht="15.75" x14ac:dyDescent="0.25">
      <c r="A17" s="26"/>
      <c r="B17" s="152"/>
      <c r="C17" s="153"/>
      <c r="D17" s="150" t="s">
        <v>36</v>
      </c>
      <c r="E17" s="134"/>
      <c r="F17" s="27" t="s">
        <v>36</v>
      </c>
      <c r="G17" s="153"/>
      <c r="H17" s="27" t="s">
        <v>36</v>
      </c>
      <c r="I17" s="2"/>
      <c r="J17" s="62">
        <v>2</v>
      </c>
      <c r="K17" s="102" t="s">
        <v>188</v>
      </c>
      <c r="L17" s="67">
        <v>3169937.47</v>
      </c>
      <c r="M17" s="67">
        <v>134525.32</v>
      </c>
      <c r="N17" s="67">
        <v>149412</v>
      </c>
      <c r="O17" s="67">
        <v>30402.93</v>
      </c>
      <c r="P17" s="67">
        <v>0</v>
      </c>
      <c r="Q17" s="67">
        <v>0</v>
      </c>
      <c r="R17" s="67">
        <v>0</v>
      </c>
      <c r="S17" s="67">
        <v>223491.8</v>
      </c>
      <c r="T17" s="67">
        <v>0</v>
      </c>
      <c r="U17" s="98">
        <f>V17+W17+X17+Y17+Z17</f>
        <v>0</v>
      </c>
      <c r="V17" s="67">
        <v>0</v>
      </c>
      <c r="W17" s="67">
        <v>0</v>
      </c>
      <c r="X17" s="67">
        <v>0</v>
      </c>
      <c r="Y17" s="67">
        <v>0</v>
      </c>
      <c r="Z17" s="68">
        <v>0</v>
      </c>
      <c r="AA17" s="79"/>
      <c r="AB17" s="151"/>
    </row>
    <row r="18" spans="1:35" ht="15.75" x14ac:dyDescent="0.25">
      <c r="A18" s="86"/>
      <c r="B18" s="154"/>
      <c r="C18" s="36" t="s">
        <v>23</v>
      </c>
      <c r="D18" s="147" t="s">
        <v>22</v>
      </c>
      <c r="E18" s="35" t="s">
        <v>23</v>
      </c>
      <c r="F18" s="28" t="s">
        <v>22</v>
      </c>
      <c r="G18" s="36" t="s">
        <v>23</v>
      </c>
      <c r="H18" s="28" t="s">
        <v>22</v>
      </c>
      <c r="I18" s="2"/>
      <c r="J18" s="62"/>
      <c r="K18" s="63"/>
      <c r="L18" s="65"/>
      <c r="M18" s="67"/>
      <c r="N18" s="67"/>
      <c r="O18" s="67"/>
      <c r="P18" s="98"/>
      <c r="Q18" s="67"/>
      <c r="R18" s="67"/>
      <c r="S18" s="67"/>
      <c r="T18" s="67"/>
      <c r="U18" s="98"/>
      <c r="V18" s="67"/>
      <c r="W18" s="67"/>
      <c r="X18" s="67"/>
      <c r="Y18" s="67"/>
      <c r="Z18" s="68"/>
      <c r="AA18" s="79"/>
      <c r="AB18" s="151"/>
    </row>
    <row r="19" spans="1:35" ht="16.5" customHeight="1" x14ac:dyDescent="0.25">
      <c r="A19" s="4" t="s">
        <v>37</v>
      </c>
      <c r="B19" s="149" t="s">
        <v>38</v>
      </c>
      <c r="C19" s="7">
        <f>D19*12*6225.5</f>
        <v>221876.82</v>
      </c>
      <c r="D19" s="95">
        <v>2.97</v>
      </c>
      <c r="E19" s="5">
        <f>F19*12*6225.5</f>
        <v>221876.82</v>
      </c>
      <c r="F19" s="6">
        <v>2.97</v>
      </c>
      <c r="G19" s="7">
        <f>C19-E19</f>
        <v>0</v>
      </c>
      <c r="H19" s="6">
        <f>D19-F19</f>
        <v>0</v>
      </c>
      <c r="I19" s="155"/>
      <c r="J19" s="62">
        <v>3</v>
      </c>
      <c r="K19" s="63" t="s">
        <v>189</v>
      </c>
      <c r="L19" s="67">
        <v>3155340.74</v>
      </c>
      <c r="M19" s="67">
        <v>151601.91</v>
      </c>
      <c r="N19" s="67">
        <v>149527.03</v>
      </c>
      <c r="O19" s="67">
        <v>29501.87</v>
      </c>
      <c r="P19" s="67">
        <v>0</v>
      </c>
      <c r="Q19" s="67">
        <v>-74.739999999999995</v>
      </c>
      <c r="R19" s="67">
        <v>-63.36</v>
      </c>
      <c r="S19" s="67">
        <v>221168.18</v>
      </c>
      <c r="T19" s="67">
        <v>0</v>
      </c>
      <c r="U19" s="98">
        <f>V19+W19+X19+Y19+Z19</f>
        <v>0</v>
      </c>
      <c r="V19" s="67">
        <v>0</v>
      </c>
      <c r="W19" s="67">
        <v>0</v>
      </c>
      <c r="X19" s="67">
        <v>0</v>
      </c>
      <c r="Y19" s="67">
        <v>0</v>
      </c>
      <c r="Z19" s="68">
        <v>0</v>
      </c>
      <c r="AA19" s="79"/>
      <c r="AB19" s="151"/>
      <c r="AI19" s="151"/>
    </row>
    <row r="20" spans="1:35" ht="16.5" customHeight="1" x14ac:dyDescent="0.25">
      <c r="A20" s="4" t="s">
        <v>39</v>
      </c>
      <c r="B20" s="149" t="s">
        <v>40</v>
      </c>
      <c r="C20" s="34"/>
      <c r="D20" s="150"/>
      <c r="E20" s="33"/>
      <c r="F20" s="27"/>
      <c r="G20" s="34"/>
      <c r="H20" s="27"/>
      <c r="I20" s="2"/>
      <c r="J20" s="62"/>
      <c r="K20" s="63"/>
      <c r="L20" s="67"/>
      <c r="M20" s="67"/>
      <c r="N20" s="67"/>
      <c r="O20" s="67"/>
      <c r="P20" s="98"/>
      <c r="Q20" s="67"/>
      <c r="R20" s="67"/>
      <c r="S20" s="67"/>
      <c r="T20" s="67"/>
      <c r="U20" s="98"/>
      <c r="V20" s="67"/>
      <c r="W20" s="67"/>
      <c r="X20" s="67"/>
      <c r="Y20" s="67"/>
      <c r="Z20" s="68"/>
      <c r="AA20" s="79"/>
      <c r="AB20" s="151"/>
    </row>
    <row r="21" spans="1:35" ht="16.5" customHeight="1" x14ac:dyDescent="0.25">
      <c r="A21" s="4" t="s">
        <v>41</v>
      </c>
      <c r="B21" s="149" t="s">
        <v>42</v>
      </c>
      <c r="C21" s="34"/>
      <c r="D21" s="150"/>
      <c r="E21" s="33"/>
      <c r="F21" s="27"/>
      <c r="G21" s="34"/>
      <c r="H21" s="27"/>
      <c r="I21" s="2"/>
      <c r="J21" s="62">
        <v>4</v>
      </c>
      <c r="K21" s="63" t="s">
        <v>190</v>
      </c>
      <c r="L21" s="67">
        <f>L15+L17-L19</f>
        <v>441926.71999999974</v>
      </c>
      <c r="M21" s="67">
        <f t="shared" ref="M21:Z21" si="0">M15+M17-M19</f>
        <v>1305.3699999999953</v>
      </c>
      <c r="N21" s="67">
        <f t="shared" si="0"/>
        <v>17996.660000000003</v>
      </c>
      <c r="O21" s="67">
        <f t="shared" si="0"/>
        <v>-965.12999999999738</v>
      </c>
      <c r="P21" s="98">
        <f t="shared" si="0"/>
        <v>0</v>
      </c>
      <c r="Q21" s="67">
        <f t="shared" si="0"/>
        <v>-4712.21</v>
      </c>
      <c r="R21" s="67">
        <f t="shared" si="0"/>
        <v>-3040.04</v>
      </c>
      <c r="S21" s="67">
        <f t="shared" si="0"/>
        <v>28924.53</v>
      </c>
      <c r="T21" s="67">
        <f t="shared" si="0"/>
        <v>277.27</v>
      </c>
      <c r="U21" s="98">
        <f>V21+W21+X21+Y21+Z21</f>
        <v>-13332.49</v>
      </c>
      <c r="V21" s="67">
        <f t="shared" si="0"/>
        <v>0</v>
      </c>
      <c r="W21" s="67">
        <f t="shared" si="0"/>
        <v>0</v>
      </c>
      <c r="X21" s="67">
        <f t="shared" si="0"/>
        <v>0</v>
      </c>
      <c r="Y21" s="67">
        <f t="shared" si="0"/>
        <v>0</v>
      </c>
      <c r="Z21" s="68">
        <f t="shared" si="0"/>
        <v>-13332.49</v>
      </c>
      <c r="AA21" s="79"/>
      <c r="AB21" s="151"/>
    </row>
    <row r="22" spans="1:35" ht="16.5" customHeight="1" x14ac:dyDescent="0.25">
      <c r="A22" s="4" t="s">
        <v>43</v>
      </c>
      <c r="B22" s="149" t="s">
        <v>44</v>
      </c>
      <c r="C22" s="34"/>
      <c r="D22" s="150"/>
      <c r="E22" s="33"/>
      <c r="F22" s="27"/>
      <c r="G22" s="34"/>
      <c r="H22" s="27"/>
      <c r="I22" s="2"/>
      <c r="J22" s="62"/>
      <c r="K22" s="63"/>
      <c r="L22" s="67"/>
      <c r="M22" s="67"/>
      <c r="N22" s="67"/>
      <c r="O22" s="67"/>
      <c r="P22" s="98"/>
      <c r="Q22" s="67"/>
      <c r="R22" s="67"/>
      <c r="S22" s="67"/>
      <c r="T22" s="67"/>
      <c r="U22" s="98"/>
      <c r="V22" s="67"/>
      <c r="W22" s="67"/>
      <c r="X22" s="67"/>
      <c r="Y22" s="67"/>
      <c r="Z22" s="68"/>
      <c r="AA22" s="79"/>
      <c r="AB22" s="151"/>
    </row>
    <row r="23" spans="1:35" ht="16.5" customHeight="1" x14ac:dyDescent="0.25">
      <c r="A23" s="26" t="s">
        <v>45</v>
      </c>
      <c r="B23" s="149" t="s">
        <v>181</v>
      </c>
      <c r="C23" s="34"/>
      <c r="D23" s="150"/>
      <c r="E23" s="33"/>
      <c r="F23" s="27"/>
      <c r="G23" s="34"/>
      <c r="H23" s="27"/>
      <c r="I23" s="2"/>
      <c r="J23" s="62">
        <v>5</v>
      </c>
      <c r="K23" s="63" t="s">
        <v>50</v>
      </c>
      <c r="L23" s="67">
        <f>E124</f>
        <v>3126074.14</v>
      </c>
      <c r="M23" s="67">
        <v>134525.32</v>
      </c>
      <c r="N23" s="77">
        <f>E126+E127+E131+E132</f>
        <v>171497.41</v>
      </c>
      <c r="O23" s="67"/>
      <c r="P23" s="98"/>
      <c r="Q23" s="67"/>
      <c r="R23" s="67"/>
      <c r="S23" s="67"/>
      <c r="T23" s="67"/>
      <c r="U23" s="98"/>
      <c r="V23" s="67"/>
      <c r="W23" s="67"/>
      <c r="X23" s="67"/>
      <c r="Y23" s="67"/>
      <c r="Z23" s="68"/>
      <c r="AA23" s="79"/>
      <c r="AB23" s="151"/>
      <c r="AI23" s="151"/>
    </row>
    <row r="24" spans="1:35" ht="16.5" customHeight="1" x14ac:dyDescent="0.25">
      <c r="A24" s="26" t="s">
        <v>46</v>
      </c>
      <c r="B24" s="149" t="s">
        <v>103</v>
      </c>
      <c r="C24" s="34"/>
      <c r="D24" s="150"/>
      <c r="E24" s="33"/>
      <c r="F24" s="27"/>
      <c r="G24" s="34"/>
      <c r="H24" s="27"/>
      <c r="I24" s="2"/>
      <c r="J24" s="62">
        <v>6</v>
      </c>
      <c r="K24" s="63" t="s">
        <v>52</v>
      </c>
      <c r="L24" s="67">
        <f>L17-L23</f>
        <v>43863.330000000075</v>
      </c>
      <c r="M24" s="67">
        <f t="shared" ref="M24:N24" si="1">M17-M23</f>
        <v>0</v>
      </c>
      <c r="N24" s="67">
        <f t="shared" si="1"/>
        <v>-22085.410000000003</v>
      </c>
      <c r="O24" s="67"/>
      <c r="P24" s="63"/>
      <c r="Q24" s="65"/>
      <c r="R24" s="65"/>
      <c r="S24" s="65"/>
      <c r="T24" s="65"/>
      <c r="U24" s="98"/>
      <c r="V24" s="67"/>
      <c r="W24" s="67"/>
      <c r="X24" s="67"/>
      <c r="Y24" s="67"/>
      <c r="Z24" s="68"/>
      <c r="AA24" s="79"/>
      <c r="AB24" s="151"/>
    </row>
    <row r="25" spans="1:35" ht="15.75" customHeight="1" x14ac:dyDescent="0.25">
      <c r="A25" s="26" t="s">
        <v>47</v>
      </c>
      <c r="B25" s="149" t="s">
        <v>3</v>
      </c>
      <c r="C25" s="34"/>
      <c r="D25" s="150"/>
      <c r="E25" s="33"/>
      <c r="F25" s="27"/>
      <c r="G25" s="34"/>
      <c r="H25" s="27"/>
      <c r="I25" s="2"/>
      <c r="J25" s="62"/>
      <c r="K25" s="63" t="s">
        <v>53</v>
      </c>
      <c r="L25" s="67"/>
      <c r="M25" s="67"/>
      <c r="N25" s="98"/>
      <c r="O25" s="67"/>
      <c r="P25" s="98"/>
      <c r="Q25" s="67"/>
      <c r="R25" s="67"/>
      <c r="S25" s="67"/>
      <c r="T25" s="67"/>
      <c r="U25" s="98"/>
      <c r="V25" s="67"/>
      <c r="W25" s="67"/>
      <c r="X25" s="67"/>
      <c r="Y25" s="67"/>
      <c r="Z25" s="68"/>
      <c r="AA25" s="79"/>
      <c r="AB25" s="151"/>
      <c r="AI25" s="156"/>
    </row>
    <row r="26" spans="1:35" ht="15.75" customHeight="1" x14ac:dyDescent="0.25">
      <c r="A26" s="26" t="s">
        <v>48</v>
      </c>
      <c r="B26" s="149" t="s">
        <v>3</v>
      </c>
      <c r="C26" s="34"/>
      <c r="D26" s="150"/>
      <c r="E26" s="33"/>
      <c r="F26" s="27"/>
      <c r="G26" s="34"/>
      <c r="H26" s="27"/>
      <c r="I26" s="2"/>
      <c r="J26" s="62"/>
      <c r="K26" s="63" t="s">
        <v>55</v>
      </c>
      <c r="L26" s="67"/>
      <c r="M26" s="67"/>
      <c r="N26" s="98"/>
      <c r="O26" s="67"/>
      <c r="P26" s="98"/>
      <c r="Q26" s="67"/>
      <c r="R26" s="67"/>
      <c r="S26" s="67"/>
      <c r="T26" s="67"/>
      <c r="U26" s="98"/>
      <c r="V26" s="67"/>
      <c r="W26" s="67"/>
      <c r="X26" s="67"/>
      <c r="Y26" s="67"/>
      <c r="Z26" s="68"/>
      <c r="AA26" s="79"/>
      <c r="AB26" s="151"/>
      <c r="AI26" s="156"/>
    </row>
    <row r="27" spans="1:35" ht="15.75" x14ac:dyDescent="0.25">
      <c r="A27" s="26" t="s">
        <v>49</v>
      </c>
      <c r="B27" s="149" t="s">
        <v>3</v>
      </c>
      <c r="C27" s="34"/>
      <c r="D27" s="150"/>
      <c r="E27" s="33"/>
      <c r="F27" s="27"/>
      <c r="G27" s="34"/>
      <c r="H27" s="27"/>
      <c r="I27" s="2"/>
      <c r="J27" s="62"/>
      <c r="K27" s="63"/>
      <c r="L27" s="65"/>
      <c r="M27" s="65"/>
      <c r="N27" s="65"/>
      <c r="O27" s="67"/>
      <c r="P27" s="98"/>
      <c r="Q27" s="67"/>
      <c r="R27" s="67"/>
      <c r="S27" s="67"/>
      <c r="T27" s="67"/>
      <c r="U27" s="98"/>
      <c r="V27" s="67"/>
      <c r="W27" s="67"/>
      <c r="X27" s="67"/>
      <c r="Y27" s="67"/>
      <c r="Z27" s="68"/>
      <c r="AA27" s="79"/>
      <c r="AB27" s="151"/>
      <c r="AD27" s="151"/>
      <c r="AE27" s="151"/>
      <c r="AF27" s="151"/>
      <c r="AG27" s="151"/>
      <c r="AI27" s="156"/>
    </row>
    <row r="28" spans="1:35" ht="15.75" x14ac:dyDescent="0.25">
      <c r="A28" s="26"/>
      <c r="B28" s="149"/>
      <c r="C28" s="34"/>
      <c r="D28" s="150"/>
      <c r="E28" s="33"/>
      <c r="F28" s="27"/>
      <c r="G28" s="34"/>
      <c r="H28" s="27"/>
      <c r="I28" s="2"/>
      <c r="J28" s="62">
        <v>7</v>
      </c>
      <c r="K28" s="63" t="s">
        <v>60</v>
      </c>
      <c r="L28" s="67">
        <f>L19-L23</f>
        <v>29266.600000000093</v>
      </c>
      <c r="M28" s="67">
        <f t="shared" ref="M28:N28" si="2">M19-M23</f>
        <v>17076.589999999997</v>
      </c>
      <c r="N28" s="67">
        <f t="shared" si="2"/>
        <v>-21970.380000000005</v>
      </c>
      <c r="O28" s="67"/>
      <c r="P28" s="98"/>
      <c r="Q28" s="67"/>
      <c r="R28" s="67"/>
      <c r="S28" s="67"/>
      <c r="T28" s="67"/>
      <c r="U28" s="98"/>
      <c r="V28" s="67"/>
      <c r="W28" s="67"/>
      <c r="X28" s="67"/>
      <c r="Y28" s="67"/>
      <c r="Z28" s="68"/>
    </row>
    <row r="29" spans="1:35" ht="15.75" x14ac:dyDescent="0.25">
      <c r="A29" s="8" t="s">
        <v>51</v>
      </c>
      <c r="B29" s="157" t="s">
        <v>38</v>
      </c>
      <c r="C29" s="7">
        <f>D29*12*6225.5</f>
        <v>265953.36</v>
      </c>
      <c r="D29" s="80">
        <v>3.56</v>
      </c>
      <c r="E29" s="5">
        <f>F29*12*6225.5</f>
        <v>265953.36</v>
      </c>
      <c r="F29" s="20">
        <v>3.56</v>
      </c>
      <c r="G29" s="7">
        <f>C29-E29</f>
        <v>0</v>
      </c>
      <c r="H29" s="9">
        <f>D29-F29</f>
        <v>0</v>
      </c>
      <c r="I29" s="2"/>
      <c r="J29" s="62"/>
      <c r="K29" s="63"/>
      <c r="L29" s="67" t="s">
        <v>3</v>
      </c>
      <c r="M29" s="67"/>
      <c r="N29" s="98"/>
      <c r="O29" s="67"/>
      <c r="P29" s="98"/>
      <c r="Q29" s="67"/>
      <c r="R29" s="67"/>
      <c r="S29" s="67"/>
      <c r="T29" s="67"/>
      <c r="U29" s="98"/>
      <c r="V29" s="65"/>
      <c r="W29" s="65"/>
      <c r="X29" s="65"/>
      <c r="Y29" s="65"/>
      <c r="Z29" s="66"/>
    </row>
    <row r="30" spans="1:35" ht="16.5" thickBot="1" x14ac:dyDescent="0.3">
      <c r="A30" s="4" t="s">
        <v>39</v>
      </c>
      <c r="B30" s="158" t="s">
        <v>40</v>
      </c>
      <c r="C30" s="34"/>
      <c r="D30" s="150"/>
      <c r="E30" s="33"/>
      <c r="F30" s="27"/>
      <c r="G30" s="34"/>
      <c r="H30" s="27"/>
      <c r="I30" s="2"/>
      <c r="J30" s="62"/>
      <c r="K30" s="69"/>
      <c r="L30" s="67"/>
      <c r="M30" s="67"/>
      <c r="N30" s="98"/>
      <c r="O30" s="67"/>
      <c r="P30" s="98"/>
      <c r="Q30" s="67"/>
      <c r="R30" s="67"/>
      <c r="S30" s="67"/>
      <c r="T30" s="67"/>
      <c r="U30" s="98"/>
      <c r="V30" s="67"/>
      <c r="W30" s="67"/>
      <c r="X30" s="67"/>
      <c r="Y30" s="67"/>
      <c r="Z30" s="68"/>
    </row>
    <row r="31" spans="1:35" ht="15.75" x14ac:dyDescent="0.25">
      <c r="A31" s="4" t="s">
        <v>54</v>
      </c>
      <c r="B31" s="158" t="s">
        <v>42</v>
      </c>
      <c r="C31" s="34"/>
      <c r="D31" s="150"/>
      <c r="E31" s="33"/>
      <c r="F31" s="27"/>
      <c r="G31" s="34"/>
      <c r="H31" s="27"/>
      <c r="I31" s="2"/>
      <c r="J31" s="58" t="s">
        <v>124</v>
      </c>
      <c r="K31" s="59" t="s">
        <v>205</v>
      </c>
      <c r="L31" s="64">
        <f>L13+L28</f>
        <v>-30766.669999999904</v>
      </c>
      <c r="M31" s="64">
        <f t="shared" ref="M31" si="3">M13+M28</f>
        <v>-1280.3100000000049</v>
      </c>
      <c r="N31" s="64">
        <f>N13+N28+N27</f>
        <v>654239.69999999995</v>
      </c>
      <c r="O31" s="64"/>
      <c r="P31" s="99"/>
      <c r="Q31" s="100"/>
      <c r="R31" s="100"/>
      <c r="S31" s="100"/>
      <c r="T31" s="67"/>
      <c r="U31" s="98"/>
      <c r="V31" s="100"/>
      <c r="W31" s="100"/>
      <c r="X31" s="100"/>
      <c r="Y31" s="67"/>
      <c r="Z31" s="68"/>
    </row>
    <row r="32" spans="1:35" ht="15.75" x14ac:dyDescent="0.25">
      <c r="A32" s="4" t="s">
        <v>56</v>
      </c>
      <c r="B32" s="158" t="s">
        <v>57</v>
      </c>
      <c r="C32" s="34"/>
      <c r="D32" s="150"/>
      <c r="E32" s="33"/>
      <c r="F32" s="27"/>
      <c r="G32" s="34"/>
      <c r="H32" s="27"/>
      <c r="I32" s="2"/>
      <c r="J32" s="62"/>
      <c r="K32" s="59" t="s">
        <v>3</v>
      </c>
      <c r="L32" s="67"/>
      <c r="M32" s="65"/>
      <c r="N32" s="63"/>
      <c r="O32" s="65"/>
      <c r="P32" s="98"/>
      <c r="Q32" s="67"/>
      <c r="R32" s="67"/>
      <c r="S32" s="67"/>
      <c r="T32" s="67"/>
      <c r="U32" s="98"/>
      <c r="V32" s="67"/>
      <c r="W32" s="67"/>
      <c r="X32" s="67"/>
      <c r="Y32" s="67"/>
      <c r="Z32" s="68"/>
      <c r="AD32" s="156"/>
      <c r="AG32" s="151"/>
      <c r="AH32" s="151"/>
    </row>
    <row r="33" spans="1:36" ht="15.75" x14ac:dyDescent="0.25">
      <c r="A33" s="4" t="s">
        <v>58</v>
      </c>
      <c r="B33" s="158" t="s">
        <v>59</v>
      </c>
      <c r="C33" s="34"/>
      <c r="D33" s="150"/>
      <c r="E33" s="33"/>
      <c r="F33" s="27"/>
      <c r="G33" s="34"/>
      <c r="H33" s="27"/>
      <c r="I33" s="2"/>
      <c r="J33" s="62"/>
      <c r="K33" s="59" t="s">
        <v>168</v>
      </c>
      <c r="L33" s="64">
        <f>92119.71+38367</f>
        <v>130486.71</v>
      </c>
      <c r="M33" s="118"/>
      <c r="N33" s="65"/>
      <c r="O33" s="65"/>
      <c r="P33" s="65"/>
      <c r="Q33" s="65"/>
      <c r="R33" s="65"/>
      <c r="S33" s="65"/>
      <c r="T33" s="65"/>
      <c r="U33" s="67"/>
      <c r="V33" s="67"/>
      <c r="W33" s="67"/>
      <c r="X33" s="67"/>
      <c r="Y33" s="67"/>
      <c r="Z33" s="68"/>
    </row>
    <row r="34" spans="1:36" ht="15.75" x14ac:dyDescent="0.25">
      <c r="A34" s="4" t="s">
        <v>61</v>
      </c>
      <c r="B34" s="158" t="s">
        <v>62</v>
      </c>
      <c r="C34" s="34"/>
      <c r="D34" s="150"/>
      <c r="E34" s="33"/>
      <c r="F34" s="27"/>
      <c r="G34" s="34"/>
      <c r="H34" s="27"/>
      <c r="I34" s="2"/>
      <c r="J34" s="62">
        <v>1</v>
      </c>
      <c r="K34" s="129" t="s">
        <v>191</v>
      </c>
      <c r="L34" s="67">
        <v>33927.120000000003</v>
      </c>
      <c r="M34" s="67"/>
      <c r="N34" s="67"/>
      <c r="O34" s="76"/>
      <c r="P34" s="76"/>
      <c r="Q34" s="76"/>
      <c r="R34" s="76"/>
      <c r="S34" s="76"/>
      <c r="T34" s="76"/>
      <c r="U34" s="67"/>
      <c r="V34" s="67"/>
      <c r="W34" s="67"/>
      <c r="X34" s="67"/>
      <c r="Y34" s="67"/>
      <c r="Z34" s="68"/>
    </row>
    <row r="35" spans="1:36" ht="27.75" x14ac:dyDescent="0.25">
      <c r="A35" s="26" t="s">
        <v>45</v>
      </c>
      <c r="B35" s="158" t="s">
        <v>63</v>
      </c>
      <c r="C35" s="34"/>
      <c r="D35" s="150"/>
      <c r="E35" s="33"/>
      <c r="F35" s="27"/>
      <c r="G35" s="34"/>
      <c r="H35" s="27"/>
      <c r="I35" s="2"/>
      <c r="J35" s="62">
        <v>2</v>
      </c>
      <c r="K35" s="128" t="s">
        <v>199</v>
      </c>
      <c r="L35" s="67">
        <v>38990.720000000001</v>
      </c>
      <c r="M35" s="67"/>
      <c r="N35" s="67"/>
      <c r="O35" s="65"/>
      <c r="P35" s="65"/>
      <c r="Q35" s="65"/>
      <c r="R35" s="65"/>
      <c r="S35" s="65"/>
      <c r="T35" s="65"/>
      <c r="U35" s="67"/>
      <c r="V35" s="67"/>
      <c r="W35" s="67"/>
      <c r="X35" s="67"/>
      <c r="Y35" s="67"/>
      <c r="Z35" s="68"/>
      <c r="AF35" s="151"/>
    </row>
    <row r="36" spans="1:36" ht="15.75" x14ac:dyDescent="0.25">
      <c r="A36" s="26" t="s">
        <v>46</v>
      </c>
      <c r="B36" s="158" t="s">
        <v>64</v>
      </c>
      <c r="C36" s="34"/>
      <c r="D36" s="150"/>
      <c r="E36" s="33"/>
      <c r="F36" s="27"/>
      <c r="G36" s="34"/>
      <c r="H36" s="27"/>
      <c r="I36" s="2"/>
      <c r="J36" s="62">
        <v>3</v>
      </c>
      <c r="K36" s="186" t="s">
        <v>201</v>
      </c>
      <c r="L36" s="67">
        <v>35743.449999999997</v>
      </c>
      <c r="M36" s="67"/>
      <c r="N36" s="67"/>
      <c r="O36" s="65"/>
      <c r="P36" s="65"/>
      <c r="Q36" s="65"/>
      <c r="R36" s="65"/>
      <c r="S36" s="65"/>
      <c r="T36" s="65"/>
      <c r="U36" s="67"/>
      <c r="V36" s="67"/>
      <c r="W36" s="67"/>
      <c r="X36" s="67"/>
      <c r="Y36" s="67"/>
      <c r="Z36" s="68"/>
    </row>
    <row r="37" spans="1:36" ht="15.75" x14ac:dyDescent="0.25">
      <c r="A37" s="26" t="s">
        <v>47</v>
      </c>
      <c r="B37" s="158" t="s">
        <v>65</v>
      </c>
      <c r="C37" s="34"/>
      <c r="D37" s="150"/>
      <c r="E37" s="33"/>
      <c r="F37" s="27"/>
      <c r="G37" s="34"/>
      <c r="H37" s="27"/>
      <c r="I37" s="2"/>
      <c r="J37" s="62">
        <v>4</v>
      </c>
      <c r="K37" s="127" t="s">
        <v>203</v>
      </c>
      <c r="L37" s="67">
        <v>183.67</v>
      </c>
      <c r="M37" s="65"/>
      <c r="N37" s="65"/>
      <c r="O37" s="65"/>
      <c r="P37" s="65"/>
      <c r="Q37" s="65"/>
      <c r="R37" s="65"/>
      <c r="S37" s="65"/>
      <c r="T37" s="65"/>
      <c r="U37" s="67"/>
      <c r="V37" s="67"/>
      <c r="W37" s="67"/>
      <c r="X37" s="67"/>
      <c r="Y37" s="67"/>
      <c r="Z37" s="68"/>
      <c r="AF37" s="151"/>
      <c r="AJ37" s="151"/>
    </row>
    <row r="38" spans="1:36" ht="15.75" x14ac:dyDescent="0.25">
      <c r="A38" s="26" t="s">
        <v>48</v>
      </c>
      <c r="B38" s="158" t="s">
        <v>66</v>
      </c>
      <c r="C38" s="34"/>
      <c r="D38" s="150"/>
      <c r="E38" s="33"/>
      <c r="F38" s="27"/>
      <c r="G38" s="34"/>
      <c r="H38" s="27"/>
      <c r="I38" s="2"/>
      <c r="J38" s="62"/>
      <c r="K38" s="89"/>
      <c r="L38" s="67"/>
      <c r="M38" s="67"/>
      <c r="N38" s="67"/>
      <c r="O38" s="65"/>
      <c r="P38" s="65"/>
      <c r="Q38" s="65"/>
      <c r="R38" s="65"/>
      <c r="S38" s="65"/>
      <c r="T38" s="65"/>
      <c r="U38" s="67"/>
      <c r="V38" s="67"/>
      <c r="W38" s="67"/>
      <c r="X38" s="67"/>
      <c r="Y38" s="67"/>
      <c r="Z38" s="68"/>
      <c r="AF38" s="151"/>
    </row>
    <row r="39" spans="1:36" ht="15.75" x14ac:dyDescent="0.25">
      <c r="A39" s="26" t="s">
        <v>49</v>
      </c>
      <c r="B39" s="158" t="s">
        <v>67</v>
      </c>
      <c r="C39" s="34"/>
      <c r="D39" s="150"/>
      <c r="E39" s="33"/>
      <c r="F39" s="27"/>
      <c r="G39" s="34"/>
      <c r="H39" s="27"/>
      <c r="I39" s="2"/>
      <c r="J39" s="62"/>
      <c r="K39" s="90"/>
      <c r="L39" s="67"/>
      <c r="M39" s="64"/>
      <c r="N39" s="64"/>
      <c r="O39" s="65"/>
      <c r="P39" s="65"/>
      <c r="Q39" s="65"/>
      <c r="R39" s="65"/>
      <c r="S39" s="65"/>
      <c r="T39" s="65"/>
      <c r="U39" s="67"/>
      <c r="V39" s="67"/>
      <c r="W39" s="67"/>
      <c r="X39" s="67"/>
      <c r="Y39" s="67"/>
      <c r="Z39" s="68"/>
      <c r="AF39" s="151"/>
    </row>
    <row r="40" spans="1:36" ht="15.75" x14ac:dyDescent="0.25">
      <c r="A40" s="26"/>
      <c r="B40" s="158" t="s">
        <v>68</v>
      </c>
      <c r="C40" s="34"/>
      <c r="D40" s="150"/>
      <c r="E40" s="33"/>
      <c r="F40" s="27"/>
      <c r="G40" s="34"/>
      <c r="H40" s="27"/>
      <c r="I40" s="2"/>
      <c r="J40" s="62"/>
      <c r="K40" s="90"/>
      <c r="L40" s="67"/>
      <c r="M40" s="65"/>
      <c r="N40" s="65"/>
      <c r="O40" s="65"/>
      <c r="P40" s="65"/>
      <c r="Q40" s="65"/>
      <c r="R40" s="65"/>
      <c r="S40" s="65"/>
      <c r="T40" s="65"/>
      <c r="U40" s="67"/>
      <c r="V40" s="67"/>
      <c r="W40" s="67"/>
      <c r="X40" s="67"/>
      <c r="Y40" s="67"/>
      <c r="Z40" s="68"/>
      <c r="AF40" s="151"/>
    </row>
    <row r="41" spans="1:36" ht="15.75" x14ac:dyDescent="0.25">
      <c r="A41" s="26"/>
      <c r="B41" s="158" t="s">
        <v>70</v>
      </c>
      <c r="C41" s="34"/>
      <c r="D41" s="150"/>
      <c r="E41" s="33"/>
      <c r="F41" s="27"/>
      <c r="G41" s="34"/>
      <c r="H41" s="27"/>
      <c r="I41" s="2"/>
      <c r="J41" s="62"/>
      <c r="K41" s="59"/>
      <c r="L41" s="65"/>
      <c r="M41" s="65"/>
      <c r="N41" s="65"/>
      <c r="O41" s="65"/>
      <c r="P41" s="65"/>
      <c r="Q41" s="65"/>
      <c r="R41" s="65"/>
      <c r="S41" s="65"/>
      <c r="T41" s="65"/>
      <c r="U41" s="67"/>
      <c r="V41" s="67"/>
      <c r="W41" s="67"/>
      <c r="X41" s="67"/>
      <c r="Y41" s="67"/>
      <c r="Z41" s="68"/>
      <c r="AF41" s="151"/>
    </row>
    <row r="42" spans="1:36" ht="15.75" x14ac:dyDescent="0.25">
      <c r="A42" s="26"/>
      <c r="B42" s="158" t="s">
        <v>71</v>
      </c>
      <c r="C42" s="34"/>
      <c r="D42" s="150"/>
      <c r="E42" s="33"/>
      <c r="F42" s="27"/>
      <c r="G42" s="34"/>
      <c r="H42" s="27"/>
      <c r="I42" s="2"/>
      <c r="J42" s="62"/>
      <c r="K42" s="59" t="s">
        <v>169</v>
      </c>
      <c r="L42" s="64">
        <f>L33-L34-L35-L36-L37</f>
        <v>21641.75</v>
      </c>
      <c r="M42" s="65"/>
      <c r="N42" s="65"/>
      <c r="O42" s="65"/>
      <c r="P42" s="65"/>
      <c r="Q42" s="65"/>
      <c r="R42" s="65"/>
      <c r="S42" s="65"/>
      <c r="T42" s="65"/>
      <c r="U42" s="67"/>
      <c r="V42" s="67"/>
      <c r="W42" s="67"/>
      <c r="X42" s="67"/>
      <c r="Y42" s="67"/>
      <c r="Z42" s="68"/>
      <c r="AF42" s="151"/>
      <c r="AI42" s="151"/>
    </row>
    <row r="43" spans="1:36" ht="15.75" x14ac:dyDescent="0.25">
      <c r="A43" s="86"/>
      <c r="B43" s="154"/>
      <c r="C43" s="36"/>
      <c r="D43" s="147"/>
      <c r="E43" s="35"/>
      <c r="F43" s="28"/>
      <c r="G43" s="36"/>
      <c r="H43" s="28"/>
      <c r="I43" s="2"/>
      <c r="J43" s="62"/>
      <c r="K43" s="59" t="s">
        <v>69</v>
      </c>
      <c r="L43" s="65"/>
      <c r="M43" s="65"/>
      <c r="N43" s="65"/>
      <c r="O43" s="65"/>
      <c r="P43" s="65"/>
      <c r="Q43" s="65"/>
      <c r="R43" s="65"/>
      <c r="S43" s="65"/>
      <c r="T43" s="65"/>
      <c r="U43" s="67"/>
      <c r="V43" s="67"/>
      <c r="W43" s="67"/>
      <c r="X43" s="67"/>
      <c r="Y43" s="67"/>
      <c r="Z43" s="68"/>
      <c r="AF43" s="151"/>
    </row>
    <row r="44" spans="1:36" ht="16.5" thickBot="1" x14ac:dyDescent="0.3">
      <c r="A44" s="8" t="s">
        <v>72</v>
      </c>
      <c r="B44" s="38" t="s">
        <v>73</v>
      </c>
      <c r="C44" s="7">
        <f>D44*12*6225.5</f>
        <v>100106.04000000001</v>
      </c>
      <c r="D44" s="80">
        <v>1.34</v>
      </c>
      <c r="E44" s="5">
        <f>F44*12*6225.5</f>
        <v>100106.04000000001</v>
      </c>
      <c r="F44" s="9">
        <v>1.34</v>
      </c>
      <c r="G44" s="7">
        <f>C44-E44</f>
        <v>0</v>
      </c>
      <c r="H44" s="9">
        <f>D44-F44</f>
        <v>0</v>
      </c>
      <c r="I44" s="2"/>
      <c r="J44" s="70"/>
      <c r="K44" s="71" t="s">
        <v>156</v>
      </c>
      <c r="L44" s="71"/>
      <c r="M44" s="71"/>
      <c r="N44" s="71"/>
      <c r="O44" s="71"/>
      <c r="P44" s="71"/>
      <c r="Q44" s="71"/>
      <c r="R44" s="71"/>
      <c r="S44" s="71"/>
      <c r="T44" s="71"/>
      <c r="U44" s="72"/>
      <c r="V44" s="72"/>
      <c r="W44" s="72"/>
      <c r="X44" s="72"/>
      <c r="Y44" s="72"/>
      <c r="Z44" s="73"/>
      <c r="AF44" s="151"/>
    </row>
    <row r="45" spans="1:36" ht="15.75" x14ac:dyDescent="0.25">
      <c r="A45" s="4" t="s">
        <v>74</v>
      </c>
      <c r="B45" s="149" t="s">
        <v>75</v>
      </c>
      <c r="C45" s="12"/>
      <c r="D45" s="92" t="s">
        <v>3</v>
      </c>
      <c r="E45" s="10"/>
      <c r="F45" s="11" t="s">
        <v>3</v>
      </c>
      <c r="G45" s="12"/>
      <c r="H45" s="11" t="s">
        <v>3</v>
      </c>
      <c r="I45" s="2"/>
      <c r="K45" s="43"/>
      <c r="L45" s="43"/>
      <c r="M45" s="43"/>
      <c r="N45" s="43"/>
      <c r="O45" s="43"/>
      <c r="P45" s="43"/>
      <c r="Q45" s="43"/>
      <c r="R45" s="43"/>
      <c r="S45" s="43"/>
      <c r="T45" s="43"/>
      <c r="U45" s="74"/>
      <c r="V45" s="74"/>
      <c r="W45" s="74"/>
      <c r="X45" s="74"/>
      <c r="Y45" s="74"/>
      <c r="Z45" s="43"/>
      <c r="AF45" s="151"/>
    </row>
    <row r="46" spans="1:36" ht="15.75" x14ac:dyDescent="0.25">
      <c r="A46" s="4" t="s">
        <v>39</v>
      </c>
      <c r="B46" s="149" t="s">
        <v>76</v>
      </c>
      <c r="C46" s="12"/>
      <c r="D46" s="92"/>
      <c r="E46" s="10"/>
      <c r="F46" s="11"/>
      <c r="G46" s="12"/>
      <c r="H46" s="11"/>
      <c r="I46" s="2"/>
      <c r="K46" s="43" t="s">
        <v>3</v>
      </c>
      <c r="L46" s="43"/>
      <c r="M46" s="43"/>
      <c r="N46" s="43"/>
      <c r="O46" s="43"/>
      <c r="P46" s="43"/>
      <c r="Q46" s="43"/>
      <c r="R46" s="43"/>
      <c r="S46" s="43"/>
      <c r="T46" s="43"/>
      <c r="U46" s="74"/>
      <c r="V46" s="74"/>
      <c r="W46" s="74"/>
      <c r="X46" s="74"/>
      <c r="Y46" s="43"/>
      <c r="Z46" s="43"/>
      <c r="AF46" s="151"/>
    </row>
    <row r="47" spans="1:36" ht="15.75" x14ac:dyDescent="0.25">
      <c r="A47" s="4"/>
      <c r="B47" s="149"/>
      <c r="C47" s="12"/>
      <c r="D47" s="92"/>
      <c r="E47" s="10"/>
      <c r="F47" s="11"/>
      <c r="G47" s="12"/>
      <c r="H47" s="11"/>
      <c r="I47" s="2"/>
      <c r="K47" s="43"/>
      <c r="L47" s="43"/>
      <c r="M47" s="43"/>
      <c r="N47" s="43"/>
      <c r="O47" s="43"/>
      <c r="P47" s="43"/>
      <c r="Q47" s="43"/>
      <c r="R47" s="43"/>
      <c r="S47" s="43"/>
      <c r="T47" s="43"/>
      <c r="U47" s="43"/>
      <c r="V47" s="43"/>
      <c r="W47" s="43"/>
      <c r="X47" s="43"/>
      <c r="Y47" s="43"/>
      <c r="Z47" s="43"/>
      <c r="AF47" s="151"/>
    </row>
    <row r="48" spans="1:36" ht="15.75" x14ac:dyDescent="0.25">
      <c r="A48" s="8" t="s">
        <v>77</v>
      </c>
      <c r="B48" s="38" t="s">
        <v>78</v>
      </c>
      <c r="C48" s="7">
        <f>D48*12*6225.5</f>
        <v>49305.96</v>
      </c>
      <c r="D48" s="80">
        <v>0.66</v>
      </c>
      <c r="E48" s="5">
        <f>F48*12*6225.5</f>
        <v>49305.96</v>
      </c>
      <c r="F48" s="9">
        <v>0.66</v>
      </c>
      <c r="G48" s="7">
        <f>C48-E48</f>
        <v>0</v>
      </c>
      <c r="H48" s="9">
        <f>D48-F48</f>
        <v>0</v>
      </c>
      <c r="I48" s="2"/>
      <c r="K48" s="43" t="s">
        <v>206</v>
      </c>
      <c r="L48" s="43"/>
      <c r="M48" s="43"/>
      <c r="N48" s="43"/>
      <c r="O48" s="43"/>
      <c r="P48" s="43"/>
      <c r="Q48" s="43"/>
      <c r="R48" s="43"/>
      <c r="S48" s="43"/>
      <c r="T48" s="43"/>
      <c r="U48" s="43"/>
      <c r="V48" s="43"/>
      <c r="W48" s="43"/>
      <c r="X48" s="43"/>
      <c r="Y48" s="43"/>
      <c r="Z48" s="43"/>
      <c r="AE48" s="121"/>
      <c r="AF48" s="159"/>
    </row>
    <row r="49" spans="1:32" x14ac:dyDescent="0.25">
      <c r="A49" s="4" t="s">
        <v>79</v>
      </c>
      <c r="B49" s="149"/>
      <c r="C49" s="12"/>
      <c r="D49" s="92"/>
      <c r="E49" s="10"/>
      <c r="F49" s="11"/>
      <c r="G49" s="12"/>
      <c r="H49" s="11"/>
      <c r="I49" s="2"/>
      <c r="AF49" s="151"/>
    </row>
    <row r="50" spans="1:32" x14ac:dyDescent="0.25">
      <c r="A50" s="13" t="s">
        <v>80</v>
      </c>
      <c r="B50" s="160"/>
      <c r="C50" s="16"/>
      <c r="D50" s="39"/>
      <c r="E50" s="14"/>
      <c r="F50" s="15"/>
      <c r="G50" s="16"/>
      <c r="H50" s="15"/>
      <c r="I50" s="155"/>
      <c r="AF50" s="151"/>
    </row>
    <row r="51" spans="1:32" x14ac:dyDescent="0.25">
      <c r="A51" s="4" t="s">
        <v>81</v>
      </c>
      <c r="B51" s="149" t="s">
        <v>82</v>
      </c>
      <c r="C51" s="7">
        <f>D51*12*6225.5</f>
        <v>532653.78</v>
      </c>
      <c r="D51" s="95">
        <v>7.13</v>
      </c>
      <c r="E51" s="5">
        <f>F51*12*6225.5</f>
        <v>532653.78</v>
      </c>
      <c r="F51" s="6">
        <v>7.13</v>
      </c>
      <c r="G51" s="7">
        <f>C51-E51</f>
        <v>0</v>
      </c>
      <c r="H51" s="9">
        <f>D51-F51</f>
        <v>0</v>
      </c>
      <c r="I51" s="2"/>
      <c r="AF51" s="151"/>
    </row>
    <row r="52" spans="1:32" x14ac:dyDescent="0.25">
      <c r="A52" s="4" t="s">
        <v>83</v>
      </c>
      <c r="B52" s="149" t="s">
        <v>84</v>
      </c>
      <c r="C52" s="18"/>
      <c r="D52" s="95"/>
      <c r="E52" s="17"/>
      <c r="F52" s="6"/>
      <c r="G52" s="18"/>
      <c r="H52" s="6"/>
      <c r="I52" s="2"/>
    </row>
    <row r="53" spans="1:32" x14ac:dyDescent="0.25">
      <c r="A53" s="4" t="s">
        <v>85</v>
      </c>
      <c r="B53" s="149" t="s">
        <v>107</v>
      </c>
      <c r="C53" s="161"/>
      <c r="D53" s="93"/>
      <c r="E53" s="162"/>
      <c r="F53" s="163"/>
      <c r="G53" s="161"/>
      <c r="H53" s="163"/>
      <c r="I53" s="2"/>
    </row>
    <row r="54" spans="1:32" x14ac:dyDescent="0.25">
      <c r="A54" s="26" t="s">
        <v>45</v>
      </c>
      <c r="B54" s="149" t="s">
        <v>106</v>
      </c>
      <c r="C54" s="161"/>
      <c r="D54" s="93"/>
      <c r="E54" s="162"/>
      <c r="F54" s="163"/>
      <c r="G54" s="161"/>
      <c r="H54" s="163"/>
      <c r="I54" s="2"/>
    </row>
    <row r="55" spans="1:32" x14ac:dyDescent="0.25">
      <c r="A55" s="26" t="s">
        <v>46</v>
      </c>
      <c r="B55" s="149" t="s">
        <v>86</v>
      </c>
      <c r="C55" s="161"/>
      <c r="D55" s="93"/>
      <c r="E55" s="162"/>
      <c r="F55" s="163"/>
      <c r="G55" s="161"/>
      <c r="H55" s="163"/>
      <c r="I55" s="2"/>
    </row>
    <row r="56" spans="1:32" x14ac:dyDescent="0.25">
      <c r="A56" s="26" t="s">
        <v>47</v>
      </c>
      <c r="B56" s="149" t="s">
        <v>87</v>
      </c>
      <c r="C56" s="161"/>
      <c r="D56" s="93"/>
      <c r="E56" s="162"/>
      <c r="F56" s="163"/>
      <c r="G56" s="161"/>
      <c r="H56" s="163"/>
      <c r="I56" s="2"/>
    </row>
    <row r="57" spans="1:32" x14ac:dyDescent="0.25">
      <c r="A57" s="26" t="s">
        <v>48</v>
      </c>
      <c r="B57" s="149" t="s">
        <v>88</v>
      </c>
      <c r="C57" s="161"/>
      <c r="D57" s="93"/>
      <c r="E57" s="162"/>
      <c r="F57" s="163"/>
      <c r="G57" s="161"/>
      <c r="H57" s="163"/>
      <c r="I57" s="155"/>
    </row>
    <row r="58" spans="1:32" x14ac:dyDescent="0.25">
      <c r="A58" s="26" t="s">
        <v>49</v>
      </c>
      <c r="B58" s="149" t="s">
        <v>89</v>
      </c>
      <c r="C58" s="161"/>
      <c r="D58" s="93"/>
      <c r="E58" s="162"/>
      <c r="F58" s="163"/>
      <c r="G58" s="161"/>
      <c r="H58" s="163"/>
      <c r="I58" s="155"/>
    </row>
    <row r="59" spans="1:32" x14ac:dyDescent="0.25">
      <c r="A59" s="26"/>
      <c r="B59" s="149" t="s">
        <v>90</v>
      </c>
      <c r="C59" s="161"/>
      <c r="D59" s="93"/>
      <c r="E59" s="162"/>
      <c r="F59" s="163"/>
      <c r="G59" s="161"/>
      <c r="H59" s="163"/>
      <c r="I59" s="155"/>
    </row>
    <row r="60" spans="1:32" x14ac:dyDescent="0.25">
      <c r="A60" s="26"/>
      <c r="B60" s="149" t="s">
        <v>91</v>
      </c>
      <c r="C60" s="161"/>
      <c r="D60" s="93"/>
      <c r="E60" s="162"/>
      <c r="F60" s="163"/>
      <c r="G60" s="161"/>
      <c r="H60" s="163"/>
      <c r="I60" s="155"/>
      <c r="AF60" s="151"/>
    </row>
    <row r="61" spans="1:32" x14ac:dyDescent="0.25">
      <c r="A61" s="26"/>
      <c r="B61" s="149" t="s">
        <v>92</v>
      </c>
      <c r="C61" s="34"/>
      <c r="D61" s="150"/>
      <c r="E61" s="33"/>
      <c r="F61" s="27"/>
      <c r="G61" s="34"/>
      <c r="H61" s="27"/>
      <c r="I61" s="155"/>
    </row>
    <row r="62" spans="1:32" x14ac:dyDescent="0.25">
      <c r="A62" s="8" t="s">
        <v>93</v>
      </c>
      <c r="B62" s="38" t="s">
        <v>94</v>
      </c>
      <c r="C62" s="7">
        <f>D62*12*6225.5</f>
        <v>646206.9</v>
      </c>
      <c r="D62" s="80">
        <v>8.65</v>
      </c>
      <c r="E62" s="7">
        <f>F62*12*6225.5</f>
        <v>646206.9</v>
      </c>
      <c r="F62" s="9">
        <v>8.65</v>
      </c>
      <c r="G62" s="7">
        <f>C62-E62</f>
        <v>0</v>
      </c>
      <c r="H62" s="9">
        <f>D62-F62</f>
        <v>0</v>
      </c>
      <c r="I62" s="2"/>
      <c r="AF62" s="151"/>
    </row>
    <row r="63" spans="1:32" x14ac:dyDescent="0.25">
      <c r="A63" s="4" t="s">
        <v>95</v>
      </c>
      <c r="B63" s="149" t="s">
        <v>96</v>
      </c>
      <c r="C63" s="12"/>
      <c r="D63" s="92"/>
      <c r="E63" s="10"/>
      <c r="F63" s="11"/>
      <c r="G63" s="12"/>
      <c r="H63" s="11"/>
      <c r="I63" s="155"/>
      <c r="AF63" s="151"/>
    </row>
    <row r="64" spans="1:32" x14ac:dyDescent="0.25">
      <c r="A64" s="26" t="s">
        <v>3</v>
      </c>
      <c r="B64" s="149" t="s">
        <v>97</v>
      </c>
      <c r="C64" s="12"/>
      <c r="D64" s="92"/>
      <c r="E64" s="10"/>
      <c r="F64" s="11"/>
      <c r="G64" s="12"/>
      <c r="H64" s="11"/>
      <c r="I64" s="155"/>
      <c r="AF64" s="151"/>
    </row>
    <row r="65" spans="1:32" x14ac:dyDescent="0.25">
      <c r="A65" s="26"/>
      <c r="B65" s="149"/>
      <c r="C65" s="34"/>
      <c r="D65" s="150"/>
      <c r="E65" s="33"/>
      <c r="F65" s="27"/>
      <c r="G65" s="34"/>
      <c r="H65" s="27"/>
      <c r="I65" s="155"/>
      <c r="AF65" s="151"/>
    </row>
    <row r="66" spans="1:32" x14ac:dyDescent="0.25">
      <c r="A66" s="19" t="s">
        <v>98</v>
      </c>
      <c r="B66" s="38" t="s">
        <v>132</v>
      </c>
      <c r="C66" s="122"/>
      <c r="D66" s="164"/>
      <c r="E66" s="40"/>
      <c r="F66" s="25"/>
      <c r="G66" s="122"/>
      <c r="H66" s="25"/>
      <c r="I66" s="155"/>
      <c r="AF66" s="151"/>
    </row>
    <row r="67" spans="1:32" x14ac:dyDescent="0.25">
      <c r="A67" s="26" t="s">
        <v>95</v>
      </c>
      <c r="B67" s="149" t="s">
        <v>133</v>
      </c>
      <c r="C67" s="34"/>
      <c r="D67" s="150"/>
      <c r="E67" s="33"/>
      <c r="F67" s="27"/>
      <c r="G67" s="34"/>
      <c r="H67" s="27"/>
      <c r="I67" s="2"/>
      <c r="AF67" s="151"/>
    </row>
    <row r="68" spans="1:32" x14ac:dyDescent="0.25">
      <c r="A68" s="78" t="s">
        <v>134</v>
      </c>
      <c r="B68" s="149" t="s">
        <v>135</v>
      </c>
      <c r="C68" s="34"/>
      <c r="D68" s="150"/>
      <c r="E68" s="33"/>
      <c r="F68" s="27"/>
      <c r="G68" s="34"/>
      <c r="H68" s="27"/>
      <c r="I68" s="2"/>
      <c r="AF68" s="151"/>
    </row>
    <row r="69" spans="1:32" x14ac:dyDescent="0.25">
      <c r="A69" s="26"/>
      <c r="B69" s="149" t="s">
        <v>136</v>
      </c>
      <c r="C69" s="34"/>
      <c r="D69" s="150"/>
      <c r="E69" s="33"/>
      <c r="F69" s="27"/>
      <c r="G69" s="34"/>
      <c r="H69" s="27"/>
      <c r="I69" s="2"/>
      <c r="AF69" s="151"/>
    </row>
    <row r="70" spans="1:32" x14ac:dyDescent="0.25">
      <c r="A70" s="26"/>
      <c r="B70" s="149" t="s">
        <v>137</v>
      </c>
      <c r="C70" s="34"/>
      <c r="D70" s="150"/>
      <c r="E70" s="33"/>
      <c r="F70" s="27"/>
      <c r="G70" s="34"/>
      <c r="H70" s="27"/>
      <c r="I70" s="2"/>
      <c r="AF70" s="151"/>
    </row>
    <row r="71" spans="1:32" x14ac:dyDescent="0.25">
      <c r="A71" s="26"/>
      <c r="B71" s="149" t="s">
        <v>138</v>
      </c>
      <c r="C71" s="34"/>
      <c r="D71" s="150"/>
      <c r="E71" s="33"/>
      <c r="F71" s="27"/>
      <c r="G71" s="34"/>
      <c r="H71" s="27"/>
      <c r="I71" s="2"/>
      <c r="AF71" s="151"/>
    </row>
    <row r="72" spans="1:32" x14ac:dyDescent="0.25">
      <c r="A72" s="26"/>
      <c r="B72" s="149" t="s">
        <v>139</v>
      </c>
      <c r="C72" s="34"/>
      <c r="D72" s="150"/>
      <c r="E72" s="33"/>
      <c r="F72" s="27"/>
      <c r="G72" s="34"/>
      <c r="H72" s="27"/>
      <c r="I72" s="155"/>
      <c r="AF72" s="151"/>
    </row>
    <row r="73" spans="1:32" x14ac:dyDescent="0.25">
      <c r="A73" s="26"/>
      <c r="B73" s="149" t="s">
        <v>140</v>
      </c>
      <c r="C73" s="34"/>
      <c r="D73" s="150"/>
      <c r="E73" s="33"/>
      <c r="F73" s="27"/>
      <c r="G73" s="34"/>
      <c r="H73" s="27"/>
      <c r="I73" s="2"/>
      <c r="AE73" s="121"/>
      <c r="AF73" s="159"/>
    </row>
    <row r="74" spans="1:32" x14ac:dyDescent="0.25">
      <c r="A74" s="26"/>
      <c r="B74" s="149" t="s">
        <v>141</v>
      </c>
      <c r="C74" s="34"/>
      <c r="D74" s="150"/>
      <c r="E74" s="33"/>
      <c r="F74" s="27"/>
      <c r="G74" s="34"/>
      <c r="H74" s="27"/>
      <c r="I74" s="2"/>
      <c r="AF74" s="151"/>
    </row>
    <row r="75" spans="1:32" x14ac:dyDescent="0.25">
      <c r="A75" s="26"/>
      <c r="B75" s="149" t="s">
        <v>142</v>
      </c>
      <c r="C75" s="34"/>
      <c r="D75" s="150"/>
      <c r="E75" s="33"/>
      <c r="F75" s="27"/>
      <c r="G75" s="34"/>
      <c r="H75" s="27"/>
      <c r="I75" s="2"/>
      <c r="AF75" s="151"/>
    </row>
    <row r="76" spans="1:32" x14ac:dyDescent="0.25">
      <c r="A76" s="26"/>
      <c r="B76" s="149" t="s">
        <v>143</v>
      </c>
      <c r="C76" s="34"/>
      <c r="D76" s="150"/>
      <c r="E76" s="33"/>
      <c r="F76" s="27"/>
      <c r="G76" s="34"/>
      <c r="H76" s="27"/>
      <c r="I76" s="2"/>
      <c r="AF76" s="151"/>
    </row>
    <row r="77" spans="1:32" x14ac:dyDescent="0.25">
      <c r="A77" s="26"/>
      <c r="B77" s="149" t="s">
        <v>144</v>
      </c>
      <c r="C77" s="34"/>
      <c r="D77" s="150"/>
      <c r="E77" s="33"/>
      <c r="F77" s="27"/>
      <c r="G77" s="34"/>
      <c r="H77" s="27"/>
      <c r="I77" s="2"/>
    </row>
    <row r="78" spans="1:32" x14ac:dyDescent="0.25">
      <c r="A78" s="26"/>
      <c r="B78" s="149" t="s">
        <v>152</v>
      </c>
      <c r="C78" s="34"/>
      <c r="D78" s="150"/>
      <c r="E78" s="33"/>
      <c r="F78" s="27"/>
      <c r="G78" s="34"/>
      <c r="H78" s="27"/>
      <c r="I78" s="2"/>
    </row>
    <row r="79" spans="1:32" x14ac:dyDescent="0.25">
      <c r="A79" s="86"/>
      <c r="B79" s="160"/>
      <c r="C79" s="36"/>
      <c r="D79" s="147"/>
      <c r="E79" s="35"/>
      <c r="F79" s="28"/>
      <c r="G79" s="36"/>
      <c r="H79" s="28"/>
      <c r="I79" s="2"/>
    </row>
    <row r="80" spans="1:32" x14ac:dyDescent="0.25">
      <c r="A80" s="19" t="s">
        <v>99</v>
      </c>
      <c r="B80" s="38" t="s">
        <v>100</v>
      </c>
      <c r="C80" s="122"/>
      <c r="D80" s="164"/>
      <c r="E80" s="40"/>
      <c r="F80" s="25"/>
      <c r="G80" s="122"/>
      <c r="H80" s="25"/>
      <c r="I80" s="2"/>
    </row>
    <row r="81" spans="1:11" x14ac:dyDescent="0.25">
      <c r="A81" s="26" t="s">
        <v>95</v>
      </c>
      <c r="B81" s="149" t="s">
        <v>145</v>
      </c>
      <c r="C81" s="34"/>
      <c r="D81" s="150"/>
      <c r="E81" s="33"/>
      <c r="F81" s="27"/>
      <c r="G81" s="34"/>
      <c r="H81" s="27"/>
      <c r="I81" s="2"/>
    </row>
    <row r="82" spans="1:11" x14ac:dyDescent="0.25">
      <c r="A82" s="26" t="s">
        <v>146</v>
      </c>
      <c r="B82" s="149" t="s">
        <v>147</v>
      </c>
      <c r="C82" s="34"/>
      <c r="D82" s="150"/>
      <c r="E82" s="33"/>
      <c r="F82" s="27"/>
      <c r="G82" s="34"/>
      <c r="H82" s="27"/>
      <c r="I82" s="2"/>
    </row>
    <row r="83" spans="1:11" x14ac:dyDescent="0.25">
      <c r="A83" s="26"/>
      <c r="B83" s="149" t="s">
        <v>148</v>
      </c>
      <c r="C83" s="34"/>
      <c r="D83" s="150"/>
      <c r="E83" s="33"/>
      <c r="F83" s="27"/>
      <c r="G83" s="34"/>
      <c r="H83" s="27"/>
      <c r="I83" s="2"/>
    </row>
    <row r="84" spans="1:11" x14ac:dyDescent="0.25">
      <c r="A84" s="26"/>
      <c r="B84" s="149" t="s">
        <v>149</v>
      </c>
      <c r="C84" s="34"/>
      <c r="D84" s="150"/>
      <c r="E84" s="33"/>
      <c r="F84" s="27"/>
      <c r="G84" s="34"/>
      <c r="H84" s="27"/>
      <c r="I84" s="2"/>
    </row>
    <row r="85" spans="1:11" x14ac:dyDescent="0.25">
      <c r="A85" s="26"/>
      <c r="B85" s="149" t="s">
        <v>150</v>
      </c>
      <c r="C85" s="34"/>
      <c r="D85" s="150"/>
      <c r="E85" s="33"/>
      <c r="F85" s="27"/>
      <c r="G85" s="34"/>
      <c r="H85" s="27"/>
      <c r="I85" s="2"/>
    </row>
    <row r="86" spans="1:11" x14ac:dyDescent="0.25">
      <c r="A86" s="26"/>
      <c r="B86" s="149" t="s">
        <v>151</v>
      </c>
      <c r="C86" s="34"/>
      <c r="D86" s="150"/>
      <c r="E86" s="33"/>
      <c r="F86" s="27"/>
      <c r="G86" s="34"/>
      <c r="H86" s="27"/>
      <c r="I86" s="2"/>
    </row>
    <row r="87" spans="1:11" x14ac:dyDescent="0.25">
      <c r="A87" s="26"/>
      <c r="B87" s="149" t="s">
        <v>153</v>
      </c>
      <c r="C87" s="34"/>
      <c r="D87" s="150"/>
      <c r="E87" s="33"/>
      <c r="F87" s="27"/>
      <c r="G87" s="34"/>
      <c r="H87" s="27"/>
      <c r="I87" s="2"/>
    </row>
    <row r="88" spans="1:11" x14ac:dyDescent="0.25">
      <c r="A88" s="86"/>
      <c r="B88" s="160"/>
      <c r="C88" s="36"/>
      <c r="D88" s="147"/>
      <c r="E88" s="35"/>
      <c r="F88" s="28"/>
      <c r="G88" s="36"/>
      <c r="H88" s="28"/>
      <c r="I88" s="2"/>
    </row>
    <row r="89" spans="1:11" x14ac:dyDescent="0.25">
      <c r="A89" s="8" t="s">
        <v>109</v>
      </c>
      <c r="B89" s="38" t="s">
        <v>111</v>
      </c>
      <c r="C89" s="7">
        <f>D89*12*6225.5</f>
        <v>8217.66</v>
      </c>
      <c r="D89" s="81">
        <v>0.11</v>
      </c>
      <c r="E89" s="5">
        <v>2550.52</v>
      </c>
      <c r="F89" s="6">
        <v>0.03</v>
      </c>
      <c r="G89" s="7">
        <f>C89-E89</f>
        <v>5667.1399999999994</v>
      </c>
      <c r="H89" s="9">
        <f>D89-F89</f>
        <v>0.08</v>
      </c>
      <c r="I89" s="2"/>
      <c r="K89" s="165"/>
    </row>
    <row r="90" spans="1:11" x14ac:dyDescent="0.25">
      <c r="A90" s="4" t="s">
        <v>110</v>
      </c>
      <c r="B90" s="149" t="s">
        <v>112</v>
      </c>
      <c r="C90" s="34"/>
      <c r="D90" s="150"/>
      <c r="E90" s="33"/>
      <c r="F90" s="11"/>
      <c r="G90" s="34"/>
      <c r="H90" s="27"/>
      <c r="I90" s="2"/>
    </row>
    <row r="91" spans="1:11" x14ac:dyDescent="0.25">
      <c r="A91" s="8" t="s">
        <v>170</v>
      </c>
      <c r="B91" s="38" t="s">
        <v>104</v>
      </c>
      <c r="C91" s="7">
        <f>D91*12*6225.5</f>
        <v>7470.6000000000013</v>
      </c>
      <c r="D91" s="80">
        <v>0.1</v>
      </c>
      <c r="E91" s="5">
        <v>22.02</v>
      </c>
      <c r="F91" s="9">
        <v>0</v>
      </c>
      <c r="G91" s="7">
        <f>C91-E91</f>
        <v>7448.5800000000008</v>
      </c>
      <c r="H91" s="9">
        <f>D91-F91</f>
        <v>0.1</v>
      </c>
      <c r="I91" s="2"/>
    </row>
    <row r="92" spans="1:11" x14ac:dyDescent="0.25">
      <c r="A92" s="13" t="s">
        <v>183</v>
      </c>
      <c r="B92" s="160"/>
      <c r="C92" s="36"/>
      <c r="D92" s="147"/>
      <c r="E92" s="35"/>
      <c r="F92" s="15"/>
      <c r="G92" s="36"/>
      <c r="H92" s="28"/>
      <c r="I92" s="2"/>
    </row>
    <row r="93" spans="1:11" x14ac:dyDescent="0.25">
      <c r="A93" s="8" t="s">
        <v>113</v>
      </c>
      <c r="B93" s="38" t="s">
        <v>102</v>
      </c>
      <c r="C93" s="7">
        <v>83671.199999999997</v>
      </c>
      <c r="D93" s="81">
        <v>1.1200000000000001</v>
      </c>
      <c r="E93" s="5">
        <v>83109.91</v>
      </c>
      <c r="F93" s="20">
        <v>1.1100000000000001</v>
      </c>
      <c r="G93" s="7">
        <f>C93-E93</f>
        <v>561.2899999999936</v>
      </c>
      <c r="H93" s="9">
        <f>D93-F93</f>
        <v>1.0000000000000009E-2</v>
      </c>
      <c r="I93" s="2"/>
    </row>
    <row r="94" spans="1:11" x14ac:dyDescent="0.25">
      <c r="A94" s="4" t="s">
        <v>108</v>
      </c>
      <c r="B94" s="37"/>
      <c r="C94" s="34"/>
      <c r="D94" s="150"/>
      <c r="E94" s="33"/>
      <c r="F94" s="27"/>
      <c r="G94" s="34"/>
      <c r="H94" s="27"/>
      <c r="I94" s="2"/>
    </row>
    <row r="95" spans="1:11" x14ac:dyDescent="0.25">
      <c r="A95" s="8" t="s">
        <v>159</v>
      </c>
      <c r="B95" s="38" t="s">
        <v>78</v>
      </c>
      <c r="C95" s="7">
        <v>60512.4</v>
      </c>
      <c r="D95" s="80">
        <v>0.81</v>
      </c>
      <c r="E95" s="5">
        <v>60512.4</v>
      </c>
      <c r="F95" s="20">
        <v>0.81</v>
      </c>
      <c r="G95" s="7">
        <f>C95-E95</f>
        <v>0</v>
      </c>
      <c r="H95" s="9">
        <f>D95-F95</f>
        <v>0</v>
      </c>
      <c r="I95" s="2"/>
    </row>
    <row r="96" spans="1:11" x14ac:dyDescent="0.25">
      <c r="A96" s="13"/>
      <c r="B96" s="160"/>
      <c r="C96" s="12"/>
      <c r="D96" s="92"/>
      <c r="E96" s="14"/>
      <c r="F96" s="11"/>
      <c r="G96" s="12"/>
      <c r="H96" s="11"/>
      <c r="I96" s="155"/>
    </row>
    <row r="97" spans="1:9" x14ac:dyDescent="0.25">
      <c r="A97" s="8" t="s">
        <v>160</v>
      </c>
      <c r="B97" s="38" t="s">
        <v>78</v>
      </c>
      <c r="C97" s="7">
        <f>D97*12*6225.5</f>
        <v>88900.14</v>
      </c>
      <c r="D97" s="80">
        <v>1.19</v>
      </c>
      <c r="E97" s="5">
        <f>F97*12*6225.5</f>
        <v>88900.14</v>
      </c>
      <c r="F97" s="9">
        <v>1.19</v>
      </c>
      <c r="G97" s="7">
        <f>C97-E97</f>
        <v>0</v>
      </c>
      <c r="H97" s="9">
        <f>D97-F97</f>
        <v>0</v>
      </c>
      <c r="I97" s="2"/>
    </row>
    <row r="98" spans="1:9" x14ac:dyDescent="0.25">
      <c r="A98" s="4" t="s">
        <v>126</v>
      </c>
      <c r="B98" s="149"/>
      <c r="C98" s="12"/>
      <c r="D98" s="92"/>
      <c r="E98" s="10"/>
      <c r="F98" s="11"/>
      <c r="G98" s="12"/>
      <c r="H98" s="11"/>
      <c r="I98" s="155"/>
    </row>
    <row r="99" spans="1:9" x14ac:dyDescent="0.25">
      <c r="A99" s="13" t="s">
        <v>127</v>
      </c>
      <c r="B99" s="160"/>
      <c r="C99" s="16"/>
      <c r="D99" s="39"/>
      <c r="E99" s="14"/>
      <c r="F99" s="15"/>
      <c r="G99" s="16"/>
      <c r="H99" s="15"/>
      <c r="I99" s="155"/>
    </row>
    <row r="100" spans="1:9" x14ac:dyDescent="0.25">
      <c r="A100" s="4" t="s">
        <v>161</v>
      </c>
      <c r="B100" s="38" t="s">
        <v>78</v>
      </c>
      <c r="C100" s="7">
        <f>D100*12*6225.5</f>
        <v>48558.9</v>
      </c>
      <c r="D100" s="92">
        <v>0.65</v>
      </c>
      <c r="E100" s="5">
        <f>F100*12*6225.5</f>
        <v>48558.9</v>
      </c>
      <c r="F100" s="11">
        <v>0.65</v>
      </c>
      <c r="G100" s="7">
        <f>C100-E100</f>
        <v>0</v>
      </c>
      <c r="H100" s="9">
        <f>D100-F100</f>
        <v>0</v>
      </c>
      <c r="I100" s="155"/>
    </row>
    <row r="101" spans="1:9" x14ac:dyDescent="0.25">
      <c r="A101" s="4" t="s">
        <v>128</v>
      </c>
      <c r="B101" s="149"/>
      <c r="C101" s="12"/>
      <c r="D101" s="92"/>
      <c r="E101" s="10"/>
      <c r="F101" s="11"/>
      <c r="G101" s="12"/>
      <c r="H101" s="11"/>
      <c r="I101" s="155"/>
    </row>
    <row r="102" spans="1:9" x14ac:dyDescent="0.25">
      <c r="A102" s="8" t="s">
        <v>162</v>
      </c>
      <c r="B102" s="38" t="s">
        <v>78</v>
      </c>
      <c r="C102" s="7">
        <f>D102*12*6225.5</f>
        <v>13447.080000000002</v>
      </c>
      <c r="D102" s="80">
        <v>0.18</v>
      </c>
      <c r="E102" s="5">
        <f>F102*12*6225.5</f>
        <v>13447.080000000002</v>
      </c>
      <c r="F102" s="20">
        <v>0.18</v>
      </c>
      <c r="G102" s="7">
        <f>C102-E102</f>
        <v>0</v>
      </c>
      <c r="H102" s="9">
        <f>D102-F102</f>
        <v>0</v>
      </c>
      <c r="I102" s="166"/>
    </row>
    <row r="103" spans="1:9" x14ac:dyDescent="0.25">
      <c r="A103" s="13" t="s">
        <v>157</v>
      </c>
      <c r="B103" s="160"/>
      <c r="C103" s="12"/>
      <c r="D103" s="92"/>
      <c r="E103" s="14"/>
      <c r="F103" s="11"/>
      <c r="G103" s="12"/>
      <c r="H103" s="11"/>
      <c r="I103" s="155"/>
    </row>
    <row r="104" spans="1:9" x14ac:dyDescent="0.25">
      <c r="A104" s="8" t="s">
        <v>163</v>
      </c>
      <c r="B104" s="38"/>
      <c r="C104" s="5">
        <f>D104*12*6225.5</f>
        <v>276412.2</v>
      </c>
      <c r="D104" s="80">
        <v>3.7</v>
      </c>
      <c r="E104" s="5">
        <f>F104*12*6225.5</f>
        <v>276412.2</v>
      </c>
      <c r="F104" s="9">
        <v>3.7</v>
      </c>
      <c r="G104" s="7">
        <f>C104-E104</f>
        <v>0</v>
      </c>
      <c r="H104" s="9">
        <f>D104-F104</f>
        <v>0</v>
      </c>
      <c r="I104" s="155"/>
    </row>
    <row r="105" spans="1:9" x14ac:dyDescent="0.25">
      <c r="A105" s="4" t="s">
        <v>129</v>
      </c>
      <c r="B105" s="149"/>
      <c r="C105" s="10"/>
      <c r="D105" s="150"/>
      <c r="E105" s="10"/>
      <c r="F105" s="11"/>
      <c r="G105" s="12"/>
      <c r="H105" s="11"/>
      <c r="I105" s="155"/>
    </row>
    <row r="106" spans="1:9" x14ac:dyDescent="0.25">
      <c r="A106" s="8" t="s">
        <v>154</v>
      </c>
      <c r="B106" s="38"/>
      <c r="C106" s="21">
        <f>C19+C29+C44+C48+C51+C62+C89+C93+C95+C97+C104+C100+C102+C91</f>
        <v>2403293.0399999996</v>
      </c>
      <c r="D106" s="80">
        <f>D19+D29+D44+D48+D51+D62+D89+D93+D95+D97+D104+D100+D102+D91</f>
        <v>32.17</v>
      </c>
      <c r="E106" s="21">
        <f>E19+E29+E44+E48+E51+E62+E89+E93+E95+E97+E104+E100+E102+E91</f>
        <v>2389616.0299999998</v>
      </c>
      <c r="F106" s="9">
        <f>F19+F29+F44+F48+F51+F62+F89+F93+F95+F97+F104+F100+F102+F91</f>
        <v>31.98</v>
      </c>
      <c r="G106" s="7">
        <f>C106-E106</f>
        <v>13677.009999999776</v>
      </c>
      <c r="H106" s="9">
        <f>D106-F106</f>
        <v>0.19000000000000128</v>
      </c>
      <c r="I106" s="2"/>
    </row>
    <row r="107" spans="1:9" x14ac:dyDescent="0.25">
      <c r="A107" s="13" t="s">
        <v>155</v>
      </c>
      <c r="B107" s="160"/>
      <c r="C107" s="14"/>
      <c r="D107" s="39"/>
      <c r="E107" s="14"/>
      <c r="F107" s="15"/>
      <c r="G107" s="12"/>
      <c r="H107" s="11"/>
      <c r="I107" s="2"/>
    </row>
    <row r="108" spans="1:9" x14ac:dyDescent="0.25">
      <c r="A108" s="4" t="s">
        <v>130</v>
      </c>
      <c r="B108" s="149"/>
      <c r="C108" s="23">
        <f>C110+C113+C117+C115</f>
        <v>1108637.0400000003</v>
      </c>
      <c r="D108" s="95">
        <f>D110+D113+D117+D115</f>
        <v>14.84</v>
      </c>
      <c r="E108" s="23">
        <f>E110+E113+E117+E115</f>
        <v>658097.17999999993</v>
      </c>
      <c r="F108" s="6">
        <f>F110+F113+F117+F115</f>
        <v>8.81</v>
      </c>
      <c r="G108" s="22">
        <f>C108-E108</f>
        <v>450539.86000000034</v>
      </c>
      <c r="H108" s="9">
        <f>D108-F108</f>
        <v>6.0299999999999994</v>
      </c>
      <c r="I108" s="2"/>
    </row>
    <row r="109" spans="1:9" x14ac:dyDescent="0.25">
      <c r="A109" s="4"/>
      <c r="B109" s="149"/>
      <c r="C109" s="14"/>
      <c r="D109" s="95"/>
      <c r="E109" s="108"/>
      <c r="F109" s="6"/>
      <c r="G109" s="24"/>
      <c r="H109" s="6"/>
      <c r="I109" s="2"/>
    </row>
    <row r="110" spans="1:9" x14ac:dyDescent="0.25">
      <c r="A110" s="19" t="s">
        <v>131</v>
      </c>
      <c r="B110" s="38" t="s">
        <v>115</v>
      </c>
      <c r="C110" s="7">
        <f>D110*12*6225.5</f>
        <v>239059.20000000004</v>
      </c>
      <c r="D110" s="82">
        <v>3.2</v>
      </c>
      <c r="E110" s="5">
        <v>129995.44</v>
      </c>
      <c r="F110" s="31">
        <v>1.74</v>
      </c>
      <c r="G110" s="32">
        <f>C110-E110</f>
        <v>109063.76000000004</v>
      </c>
      <c r="H110" s="25">
        <f>D110-F110</f>
        <v>1.4600000000000002</v>
      </c>
      <c r="I110" s="166"/>
    </row>
    <row r="111" spans="1:9" x14ac:dyDescent="0.25">
      <c r="A111" s="26" t="s">
        <v>101</v>
      </c>
      <c r="B111" s="149"/>
      <c r="C111" s="93"/>
      <c r="D111" s="83"/>
      <c r="E111" s="33"/>
      <c r="F111" s="27"/>
      <c r="G111" s="34"/>
      <c r="H111" s="27"/>
      <c r="I111" s="166"/>
    </row>
    <row r="112" spans="1:9" x14ac:dyDescent="0.25">
      <c r="A112" s="26" t="s">
        <v>114</v>
      </c>
      <c r="B112" s="149"/>
      <c r="C112" s="93"/>
      <c r="D112" s="83"/>
      <c r="E112" s="33"/>
      <c r="F112" s="27"/>
      <c r="G112" s="34"/>
      <c r="H112" s="27"/>
      <c r="I112" s="2"/>
    </row>
    <row r="113" spans="1:9" x14ac:dyDescent="0.25">
      <c r="A113" s="19" t="s">
        <v>171</v>
      </c>
      <c r="B113" s="38" t="s">
        <v>172</v>
      </c>
      <c r="C113" s="7">
        <f>D113*12*6225.5</f>
        <v>757518.84000000008</v>
      </c>
      <c r="D113" s="84">
        <v>10.14</v>
      </c>
      <c r="E113" s="5">
        <v>423583.02</v>
      </c>
      <c r="F113" s="31">
        <v>5.67</v>
      </c>
      <c r="G113" s="122">
        <f>C113-E113</f>
        <v>333935.82000000007</v>
      </c>
      <c r="H113" s="25">
        <f>D113-F113</f>
        <v>4.4700000000000006</v>
      </c>
      <c r="I113" s="2"/>
    </row>
    <row r="114" spans="1:9" x14ac:dyDescent="0.25">
      <c r="A114" s="26" t="s">
        <v>173</v>
      </c>
      <c r="B114" s="149" t="s">
        <v>174</v>
      </c>
      <c r="C114" s="93"/>
      <c r="D114" s="83"/>
      <c r="E114" s="33"/>
      <c r="F114" s="27"/>
      <c r="G114" s="34"/>
      <c r="H114" s="27"/>
      <c r="I114" s="166"/>
    </row>
    <row r="115" spans="1:9" x14ac:dyDescent="0.25">
      <c r="A115" s="19" t="s">
        <v>175</v>
      </c>
      <c r="B115" s="38" t="s">
        <v>172</v>
      </c>
      <c r="C115" s="7">
        <f>D115*12*6225.5</f>
        <v>12700.02</v>
      </c>
      <c r="D115" s="84">
        <v>0.17</v>
      </c>
      <c r="E115" s="5">
        <v>5204.5200000000004</v>
      </c>
      <c r="F115" s="31">
        <v>7.0000000000000007E-2</v>
      </c>
      <c r="G115" s="122">
        <f>C115-E115</f>
        <v>7495.5</v>
      </c>
      <c r="H115" s="25">
        <f>D115-F115</f>
        <v>0.1</v>
      </c>
      <c r="I115" s="166"/>
    </row>
    <row r="116" spans="1:9" x14ac:dyDescent="0.25">
      <c r="A116" s="86" t="s">
        <v>176</v>
      </c>
      <c r="B116" s="149" t="s">
        <v>174</v>
      </c>
      <c r="C116" s="94"/>
      <c r="D116" s="85"/>
      <c r="E116" s="35"/>
      <c r="F116" s="28"/>
      <c r="G116" s="36"/>
      <c r="H116" s="28"/>
      <c r="I116" s="2"/>
    </row>
    <row r="117" spans="1:9" x14ac:dyDescent="0.25">
      <c r="A117" s="19" t="s">
        <v>184</v>
      </c>
      <c r="B117" s="38" t="s">
        <v>105</v>
      </c>
      <c r="C117" s="7">
        <f>D117*12*6225.5</f>
        <v>99358.98000000001</v>
      </c>
      <c r="D117" s="82">
        <v>1.33</v>
      </c>
      <c r="E117" s="101">
        <v>99314.2</v>
      </c>
      <c r="F117" s="31">
        <v>1.33</v>
      </c>
      <c r="G117" s="122">
        <f>C117-E117</f>
        <v>44.780000000013388</v>
      </c>
      <c r="H117" s="25">
        <f>D117-F117</f>
        <v>0</v>
      </c>
      <c r="I117" s="2"/>
    </row>
    <row r="118" spans="1:9" ht="15.75" thickBot="1" x14ac:dyDescent="0.3">
      <c r="A118" s="26" t="s">
        <v>177</v>
      </c>
      <c r="B118" s="149"/>
      <c r="C118" s="93"/>
      <c r="D118" s="83"/>
      <c r="E118" s="109"/>
      <c r="F118" s="110"/>
      <c r="G118" s="34"/>
      <c r="H118" s="27"/>
      <c r="I118" s="166"/>
    </row>
    <row r="119" spans="1:9" x14ac:dyDescent="0.25">
      <c r="A119" s="111" t="s">
        <v>178</v>
      </c>
      <c r="B119" s="146"/>
      <c r="C119" s="112">
        <f>C106+C108</f>
        <v>3511930.08</v>
      </c>
      <c r="D119" s="113">
        <f>D106+D108</f>
        <v>47.010000000000005</v>
      </c>
      <c r="E119" s="114">
        <f>E106+E108</f>
        <v>3047713.21</v>
      </c>
      <c r="F119" s="115">
        <f>F106+F108</f>
        <v>40.79</v>
      </c>
      <c r="G119" s="116">
        <f>C119-E119</f>
        <v>464216.87000000011</v>
      </c>
      <c r="H119" s="117">
        <f>D119-F119</f>
        <v>6.220000000000006</v>
      </c>
      <c r="I119" s="166"/>
    </row>
    <row r="120" spans="1:9" ht="15.75" thickBot="1" x14ac:dyDescent="0.3">
      <c r="A120" s="4"/>
      <c r="B120" s="152"/>
      <c r="C120" s="87"/>
      <c r="D120" s="83"/>
      <c r="E120" s="175"/>
      <c r="F120" s="88"/>
      <c r="G120" s="87"/>
      <c r="H120" s="88"/>
      <c r="I120" s="2"/>
    </row>
    <row r="121" spans="1:9" x14ac:dyDescent="0.25">
      <c r="A121" s="170" t="s">
        <v>192</v>
      </c>
      <c r="B121" s="146"/>
      <c r="C121" s="173"/>
      <c r="D121" s="171"/>
      <c r="E121" s="176">
        <v>8224.14</v>
      </c>
      <c r="F121" s="124"/>
      <c r="G121" s="173"/>
      <c r="H121" s="124"/>
      <c r="I121" s="2"/>
    </row>
    <row r="122" spans="1:9" ht="15.75" thickBot="1" x14ac:dyDescent="0.3">
      <c r="A122" s="172" t="s">
        <v>182</v>
      </c>
      <c r="B122" s="168"/>
      <c r="C122" s="107"/>
      <c r="D122" s="169"/>
      <c r="E122" s="177"/>
      <c r="F122" s="106"/>
      <c r="G122" s="107"/>
      <c r="H122" s="106"/>
      <c r="I122" s="166"/>
    </row>
    <row r="123" spans="1:9" ht="29.25" customHeight="1" thickBot="1" x14ac:dyDescent="0.3">
      <c r="A123" s="189" t="s">
        <v>193</v>
      </c>
      <c r="B123" s="190"/>
      <c r="C123" s="107"/>
      <c r="D123" s="169"/>
      <c r="E123" s="177">
        <v>70136.789999999994</v>
      </c>
      <c r="F123" s="106"/>
      <c r="G123" s="107"/>
      <c r="H123" s="106"/>
      <c r="I123" s="166"/>
    </row>
    <row r="124" spans="1:9" x14ac:dyDescent="0.25">
      <c r="A124" s="4" t="s">
        <v>185</v>
      </c>
      <c r="B124" s="146"/>
      <c r="C124" s="87"/>
      <c r="D124" s="150"/>
      <c r="E124" s="125">
        <f>E119+E121+E123</f>
        <v>3126074.14</v>
      </c>
      <c r="F124" s="124"/>
      <c r="G124" s="87"/>
      <c r="H124" s="123"/>
      <c r="I124" s="2"/>
    </row>
    <row r="125" spans="1:9" ht="15.75" thickBot="1" x14ac:dyDescent="0.3">
      <c r="A125" s="29"/>
      <c r="B125" s="168"/>
      <c r="C125" s="30"/>
      <c r="D125" s="169"/>
      <c r="E125" s="126"/>
      <c r="F125" s="106"/>
      <c r="G125" s="30"/>
      <c r="H125" s="106"/>
      <c r="I125" s="2"/>
    </row>
    <row r="126" spans="1:9" ht="15.75" thickBot="1" x14ac:dyDescent="0.3">
      <c r="A126" s="120" t="s">
        <v>194</v>
      </c>
      <c r="B126" s="178"/>
      <c r="C126" s="174"/>
      <c r="D126" s="169"/>
      <c r="E126" s="177">
        <v>7972.15</v>
      </c>
      <c r="F126" s="106"/>
      <c r="G126" s="174"/>
      <c r="H126" s="106"/>
      <c r="I126" s="167"/>
    </row>
    <row r="127" spans="1:9" ht="15.75" thickBot="1" x14ac:dyDescent="0.3">
      <c r="A127" s="179" t="s">
        <v>195</v>
      </c>
      <c r="B127" s="180"/>
      <c r="C127" s="183"/>
      <c r="D127" s="150"/>
      <c r="E127" s="184">
        <v>148057.20000000001</v>
      </c>
      <c r="F127" s="123"/>
      <c r="G127" s="183"/>
      <c r="H127" s="123"/>
      <c r="I127" s="167"/>
    </row>
    <row r="128" spans="1:9" x14ac:dyDescent="0.25">
      <c r="A128" s="181" t="s">
        <v>196</v>
      </c>
      <c r="B128" s="132"/>
      <c r="C128" s="173"/>
      <c r="D128" s="171"/>
      <c r="E128" s="176"/>
      <c r="F128" s="124"/>
      <c r="G128" s="173"/>
      <c r="H128" s="124"/>
      <c r="I128" s="167"/>
    </row>
    <row r="129" spans="1:9" ht="27" customHeight="1" x14ac:dyDescent="0.25">
      <c r="A129" s="191" t="s">
        <v>197</v>
      </c>
      <c r="B129" s="192"/>
      <c r="C129" s="183"/>
      <c r="D129" s="150"/>
      <c r="E129" s="182"/>
      <c r="F129" s="123"/>
      <c r="G129" s="183"/>
      <c r="H129" s="123"/>
      <c r="I129" s="167"/>
    </row>
    <row r="130" spans="1:9" ht="26.25" customHeight="1" thickBot="1" x14ac:dyDescent="0.3">
      <c r="A130" s="193" t="s">
        <v>198</v>
      </c>
      <c r="B130" s="194"/>
      <c r="C130" s="107"/>
      <c r="D130" s="169"/>
      <c r="E130" s="177"/>
      <c r="F130" s="106"/>
      <c r="G130" s="107"/>
      <c r="H130" s="106"/>
      <c r="I130" s="167"/>
    </row>
    <row r="131" spans="1:9" ht="41.25" customHeight="1" thickBot="1" x14ac:dyDescent="0.3">
      <c r="A131" s="195" t="s">
        <v>200</v>
      </c>
      <c r="B131" s="196"/>
      <c r="C131" s="107"/>
      <c r="D131" s="169"/>
      <c r="E131" s="177">
        <v>5301.26</v>
      </c>
      <c r="F131" s="106"/>
      <c r="G131" s="107"/>
      <c r="H131" s="106"/>
      <c r="I131" s="185"/>
    </row>
    <row r="132" spans="1:9" ht="15.75" thickBot="1" x14ac:dyDescent="0.3">
      <c r="A132" s="120" t="s">
        <v>202</v>
      </c>
      <c r="B132" s="178"/>
      <c r="C132" s="107"/>
      <c r="D132" s="169"/>
      <c r="E132" s="187">
        <v>10166.799999999999</v>
      </c>
      <c r="F132" s="106"/>
      <c r="G132" s="107"/>
      <c r="H132" s="106"/>
      <c r="I132" s="185"/>
    </row>
    <row r="133" spans="1:9" x14ac:dyDescent="0.25">
      <c r="A133" s="44"/>
      <c r="B133" s="44"/>
      <c r="C133" s="44"/>
      <c r="D133" s="2"/>
      <c r="E133" s="44"/>
      <c r="F133" s="44"/>
      <c r="G133" s="44"/>
      <c r="H133" s="44"/>
      <c r="I133" s="2"/>
    </row>
    <row r="134" spans="1:9" ht="15.75" x14ac:dyDescent="0.25">
      <c r="A134" s="43" t="s">
        <v>206</v>
      </c>
      <c r="B134" s="43"/>
      <c r="C134" s="43"/>
      <c r="D134" s="2"/>
      <c r="E134" s="43"/>
      <c r="F134" s="43"/>
    </row>
    <row r="135" spans="1:9" ht="15.75" x14ac:dyDescent="0.25">
      <c r="A135" s="43" t="s">
        <v>3</v>
      </c>
      <c r="B135" s="43"/>
      <c r="C135" s="43"/>
      <c r="D135" s="2"/>
      <c r="E135" s="43"/>
      <c r="F135" s="43"/>
    </row>
    <row r="136" spans="1:9" x14ac:dyDescent="0.25">
      <c r="B136" s="188"/>
      <c r="C136" s="151"/>
    </row>
    <row r="137" spans="1:9" x14ac:dyDescent="0.25">
      <c r="C137" s="151"/>
      <c r="D137" s="151"/>
    </row>
    <row r="167" spans="7:7" x14ac:dyDescent="0.25">
      <c r="G167" s="151"/>
    </row>
    <row r="168" spans="7:7" x14ac:dyDescent="0.25">
      <c r="G168" s="165"/>
    </row>
    <row r="169" spans="7:7" x14ac:dyDescent="0.25">
      <c r="G169" s="165"/>
    </row>
  </sheetData>
  <mergeCells count="4">
    <mergeCell ref="A123:B123"/>
    <mergeCell ref="A129:B129"/>
    <mergeCell ref="A130:B130"/>
    <mergeCell ref="A131:B131"/>
  </mergeCells>
  <pageMargins left="0" right="0" top="0" bottom="0" header="0.31496062992125984" footer="0.31496062992125984"/>
  <pageSetup paperSize="9" scale="31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 отч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2025-03-25T06:50:03Z</dcterms:modified>
</cp:coreProperties>
</file>