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2024 отч" sheetId="11" r:id="rId1"/>
    <sheet name="2023 застр. полный тариф" sheetId="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1" l="1"/>
  <c r="M35" i="11"/>
  <c r="L35" i="11"/>
  <c r="N32" i="11"/>
  <c r="M32" i="11"/>
  <c r="L32" i="11"/>
  <c r="N27" i="11"/>
  <c r="M27" i="11"/>
  <c r="L27" i="11"/>
  <c r="N28" i="11" l="1"/>
  <c r="L28" i="11"/>
  <c r="Z24" i="11"/>
  <c r="Y24" i="11"/>
  <c r="X24" i="11"/>
  <c r="W24" i="11"/>
  <c r="V24" i="11"/>
  <c r="T24" i="11"/>
  <c r="S24" i="11"/>
  <c r="R24" i="11"/>
  <c r="Q24" i="11"/>
  <c r="P24" i="11"/>
  <c r="O24" i="11"/>
  <c r="N24" i="11"/>
  <c r="M24" i="11"/>
  <c r="L24" i="11"/>
  <c r="U21" i="11"/>
  <c r="U18" i="11"/>
  <c r="U15" i="11"/>
  <c r="U24" i="11" s="1"/>
  <c r="H120" i="11"/>
  <c r="G120" i="11"/>
  <c r="C120" i="11"/>
  <c r="H117" i="11"/>
  <c r="E117" i="11"/>
  <c r="C117" i="11"/>
  <c r="G117" i="11" s="1"/>
  <c r="H115" i="11"/>
  <c r="E115" i="11"/>
  <c r="C115" i="11"/>
  <c r="G115" i="11" s="1"/>
  <c r="H113" i="11"/>
  <c r="E113" i="11"/>
  <c r="C113" i="11"/>
  <c r="G113" i="11" s="1"/>
  <c r="H110" i="11"/>
  <c r="C110" i="11"/>
  <c r="G110" i="11" s="1"/>
  <c r="F108" i="11"/>
  <c r="E108" i="11"/>
  <c r="D108" i="11"/>
  <c r="H108" i="11" s="1"/>
  <c r="C108" i="11"/>
  <c r="G108" i="11" s="1"/>
  <c r="F106" i="11"/>
  <c r="F123" i="11" s="1"/>
  <c r="D106" i="11"/>
  <c r="D123" i="11" s="1"/>
  <c r="H123" i="11" s="1"/>
  <c r="H104" i="11"/>
  <c r="E104" i="11"/>
  <c r="C104" i="11"/>
  <c r="G104" i="11" s="1"/>
  <c r="H102" i="11"/>
  <c r="E102" i="11"/>
  <c r="C102" i="11"/>
  <c r="G102" i="11" s="1"/>
  <c r="H100" i="11"/>
  <c r="E100" i="11"/>
  <c r="C100" i="11"/>
  <c r="G100" i="11" s="1"/>
  <c r="H97" i="11"/>
  <c r="E97" i="11"/>
  <c r="C97" i="11"/>
  <c r="G97" i="11" s="1"/>
  <c r="H95" i="11"/>
  <c r="E95" i="11"/>
  <c r="C95" i="11"/>
  <c r="G95" i="11" s="1"/>
  <c r="H93" i="11"/>
  <c r="G93" i="11"/>
  <c r="C93" i="11"/>
  <c r="H91" i="11"/>
  <c r="C91" i="11"/>
  <c r="G91" i="11" s="1"/>
  <c r="H89" i="11"/>
  <c r="G89" i="11"/>
  <c r="C89" i="11"/>
  <c r="H62" i="11"/>
  <c r="E62" i="11"/>
  <c r="C62" i="11"/>
  <c r="G62" i="11" s="1"/>
  <c r="H51" i="11"/>
  <c r="E51" i="11"/>
  <c r="C51" i="11"/>
  <c r="G51" i="11" s="1"/>
  <c r="H49" i="11"/>
  <c r="E49" i="11"/>
  <c r="C49" i="11"/>
  <c r="G49" i="11" s="1"/>
  <c r="H44" i="11"/>
  <c r="E44" i="11"/>
  <c r="C44" i="11"/>
  <c r="G44" i="11" s="1"/>
  <c r="H29" i="11"/>
  <c r="E29" i="11"/>
  <c r="E106" i="11" s="1"/>
  <c r="E123" i="11" s="1"/>
  <c r="C29" i="11"/>
  <c r="G29" i="11" s="1"/>
  <c r="H19" i="11"/>
  <c r="E19" i="11"/>
  <c r="C19" i="11"/>
  <c r="C106" i="11" s="1"/>
  <c r="B10" i="11"/>
  <c r="M28" i="11" l="1"/>
  <c r="C123" i="11"/>
  <c r="G106" i="11"/>
  <c r="G19" i="11"/>
  <c r="H106" i="11"/>
  <c r="G123" i="11" l="1"/>
  <c r="C95" i="9" l="1"/>
  <c r="C119" i="9"/>
  <c r="C117" i="9"/>
  <c r="C115" i="9"/>
  <c r="C113" i="9"/>
  <c r="C110" i="9"/>
  <c r="C102" i="9"/>
  <c r="C100" i="9"/>
  <c r="C97" i="9"/>
  <c r="C93" i="9"/>
  <c r="C91" i="9"/>
  <c r="C89" i="9"/>
  <c r="C62" i="9"/>
  <c r="C51" i="9"/>
  <c r="C49" i="9"/>
  <c r="C44" i="9"/>
  <c r="H119" i="9"/>
  <c r="E119" i="9"/>
  <c r="G119" i="9"/>
  <c r="H117" i="9"/>
  <c r="E117" i="9"/>
  <c r="G117" i="9"/>
  <c r="H115" i="9"/>
  <c r="E115" i="9"/>
  <c r="G115" i="9"/>
  <c r="H113" i="9"/>
  <c r="E113" i="9"/>
  <c r="G113" i="9"/>
  <c r="H110" i="9"/>
  <c r="E110" i="9"/>
  <c r="G110" i="9"/>
  <c r="F108" i="9"/>
  <c r="E108" i="9"/>
  <c r="D108" i="9"/>
  <c r="H108" i="9" s="1"/>
  <c r="F106" i="9"/>
  <c r="F122" i="9" s="1"/>
  <c r="D106" i="9"/>
  <c r="D122" i="9" s="1"/>
  <c r="H104" i="9"/>
  <c r="G104" i="9"/>
  <c r="H102" i="9"/>
  <c r="E102" i="9"/>
  <c r="G102" i="9"/>
  <c r="H100" i="9"/>
  <c r="E100" i="9"/>
  <c r="G100" i="9"/>
  <c r="H97" i="9"/>
  <c r="E97" i="9"/>
  <c r="G97" i="9"/>
  <c r="H95" i="9"/>
  <c r="E95" i="9"/>
  <c r="G95" i="9"/>
  <c r="H93" i="9"/>
  <c r="E93" i="9"/>
  <c r="G93" i="9"/>
  <c r="H91" i="9"/>
  <c r="G91" i="9"/>
  <c r="H89" i="9"/>
  <c r="E89" i="9"/>
  <c r="G89" i="9" s="1"/>
  <c r="H62" i="9"/>
  <c r="G62" i="9"/>
  <c r="H51" i="9"/>
  <c r="G51" i="9"/>
  <c r="H49" i="9"/>
  <c r="E49" i="9"/>
  <c r="G49" i="9"/>
  <c r="H44" i="9"/>
  <c r="E44" i="9"/>
  <c r="G44" i="9"/>
  <c r="X33" i="9"/>
  <c r="W33" i="9"/>
  <c r="V33" i="9"/>
  <c r="U33" i="9"/>
  <c r="T33" i="9"/>
  <c r="R33" i="9"/>
  <c r="Q33" i="9"/>
  <c r="P33" i="9"/>
  <c r="O33" i="9"/>
  <c r="N33" i="9"/>
  <c r="M33" i="9"/>
  <c r="L33" i="9"/>
  <c r="X32" i="9"/>
  <c r="W32" i="9"/>
  <c r="V32" i="9"/>
  <c r="U32" i="9"/>
  <c r="T32" i="9"/>
  <c r="R32" i="9"/>
  <c r="Q32" i="9"/>
  <c r="P32" i="9"/>
  <c r="O32" i="9"/>
  <c r="N32" i="9"/>
  <c r="M32" i="9"/>
  <c r="X31" i="9"/>
  <c r="W31" i="9"/>
  <c r="V31" i="9"/>
  <c r="U31" i="9"/>
  <c r="T31" i="9"/>
  <c r="R31" i="9"/>
  <c r="Q31" i="9"/>
  <c r="P31" i="9"/>
  <c r="O31" i="9"/>
  <c r="N31" i="9"/>
  <c r="M31" i="9"/>
  <c r="X30" i="9"/>
  <c r="W30" i="9"/>
  <c r="V30" i="9"/>
  <c r="U30" i="9"/>
  <c r="T30" i="9"/>
  <c r="R30" i="9"/>
  <c r="Q30" i="9"/>
  <c r="P30" i="9"/>
  <c r="O30" i="9"/>
  <c r="N30" i="9"/>
  <c r="M30" i="9"/>
  <c r="H29" i="9"/>
  <c r="E29" i="9"/>
  <c r="C29" i="9"/>
  <c r="G29" i="9" s="1"/>
  <c r="S28" i="9"/>
  <c r="S27" i="9"/>
  <c r="S26" i="9"/>
  <c r="S25" i="9" s="1"/>
  <c r="X25" i="9"/>
  <c r="W25" i="9"/>
  <c r="V25" i="9"/>
  <c r="U25" i="9"/>
  <c r="T25" i="9"/>
  <c r="R25" i="9"/>
  <c r="Q25" i="9"/>
  <c r="P25" i="9"/>
  <c r="O25" i="9"/>
  <c r="N25" i="9"/>
  <c r="M25" i="9"/>
  <c r="S23" i="9"/>
  <c r="AH22" i="9"/>
  <c r="L26" i="9" s="1"/>
  <c r="L25" i="9" s="1"/>
  <c r="S22" i="9"/>
  <c r="S21" i="9"/>
  <c r="X20" i="9"/>
  <c r="W20" i="9"/>
  <c r="V20" i="9"/>
  <c r="U20" i="9"/>
  <c r="T20" i="9"/>
  <c r="S20" i="9"/>
  <c r="R20" i="9"/>
  <c r="Q20" i="9"/>
  <c r="P20" i="9"/>
  <c r="O20" i="9"/>
  <c r="N20" i="9"/>
  <c r="M20" i="9"/>
  <c r="H19" i="9"/>
  <c r="E19" i="9"/>
  <c r="E106" i="9" s="1"/>
  <c r="E122" i="9" s="1"/>
  <c r="L35" i="9" s="1"/>
  <c r="C19" i="9"/>
  <c r="G19" i="9" s="1"/>
  <c r="S18" i="9"/>
  <c r="S33" i="9" s="1"/>
  <c r="S17" i="9"/>
  <c r="S32" i="9" s="1"/>
  <c r="AH16" i="9"/>
  <c r="L21" i="9" s="1"/>
  <c r="S16" i="9"/>
  <c r="S31" i="9" s="1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B10" i="9"/>
  <c r="AG4" i="9"/>
  <c r="AH4" i="9" s="1"/>
  <c r="AH14" i="9" s="1"/>
  <c r="AH18" i="9" s="1"/>
  <c r="L22" i="9" s="1"/>
  <c r="L32" i="9" s="1"/>
  <c r="AB4" i="9"/>
  <c r="C108" i="9" l="1"/>
  <c r="G108" i="9" s="1"/>
  <c r="L20" i="9"/>
  <c r="L36" i="9" s="1"/>
  <c r="L31" i="9"/>
  <c r="L30" i="9" s="1"/>
  <c r="L40" i="9"/>
  <c r="L43" i="9" s="1"/>
  <c r="S30" i="9"/>
  <c r="G127" i="9"/>
  <c r="G128" i="9" s="1"/>
  <c r="H122" i="9"/>
  <c r="C106" i="9"/>
  <c r="H106" i="9"/>
  <c r="C122" i="9" l="1"/>
  <c r="G122" i="9" s="1"/>
  <c r="G106" i="9"/>
</calcChain>
</file>

<file path=xl/sharedStrings.xml><?xml version="1.0" encoding="utf-8"?>
<sst xmlns="http://schemas.openxmlformats.org/spreadsheetml/2006/main" count="600" uniqueCount="230">
  <si>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</si>
  <si>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</si>
  <si>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</si>
  <si>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</si>
  <si>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>сод.жилья</t>
  </si>
  <si>
    <t>доп.усл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</si>
  <si>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</si>
  <si>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</si>
  <si>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</si>
  <si>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</si>
  <si>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</si>
  <si>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</si>
  <si>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</si>
  <si>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</si>
  <si>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</si>
  <si>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</si>
  <si>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</si>
  <si>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</si>
  <si>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</si>
  <si>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</si>
  <si>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</si>
  <si>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</si>
  <si>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</si>
  <si>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</si>
  <si>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</si>
  <si>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</si>
  <si>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</si>
  <si>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</si>
  <si>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</si>
  <si>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</si>
  <si>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</si>
  <si>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</si>
  <si>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</si>
  <si>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</si>
  <si>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</si>
  <si>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перерасчет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</si>
  <si>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</si>
  <si>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</si>
  <si>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</si>
  <si>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</si>
  <si>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</si>
  <si>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начисл с уч перерасч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</si>
  <si>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</si>
  <si>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</si>
  <si>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</si>
  <si>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</si>
  <si>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в т.ч.</t>
  </si>
  <si>
    <t>работ и услуг</t>
  </si>
  <si>
    <t>затрат</t>
  </si>
  <si>
    <t xml:space="preserve"> 1м2 площади </t>
  </si>
  <si>
    <t xml:space="preserve"> 1 м2 площади </t>
  </si>
  <si>
    <t>Задолженность жителей</t>
  </si>
  <si>
    <t>ОРС</t>
  </si>
  <si>
    <t>помещений,</t>
  </si>
  <si>
    <t>Задолженность застройщика</t>
  </si>
  <si>
    <t>ОФИС</t>
  </si>
  <si>
    <t>Задолженность н/жилых помещений</t>
  </si>
  <si>
    <t>Застройщ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</si>
  <si>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</si>
  <si>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</si>
  <si>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</si>
  <si>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</si>
  <si>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</si>
  <si>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</si>
  <si>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Начислено жителям</t>
  </si>
  <si>
    <t>поступило</t>
  </si>
  <si>
    <t>здания</t>
  </si>
  <si>
    <t>в конструктивных элементах здания</t>
  </si>
  <si>
    <t>Начислено застройщику</t>
  </si>
  <si>
    <t>(перечень согласно ПП</t>
  </si>
  <si>
    <t>ремонт и укрепление окон и дверей;</t>
  </si>
  <si>
    <t>Начислено н/жилым помещениям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</si>
  <si>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</si>
  <si>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</si>
  <si>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</si>
  <si>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</si>
  <si>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Оплачено жителями</t>
  </si>
  <si>
    <t>законодательством РФ)</t>
  </si>
  <si>
    <t>Оплачено застройщиком</t>
  </si>
  <si>
    <t>Оплачено н/жилыми помещениями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</si>
  <si>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</si>
  <si>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</si>
  <si>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</si>
  <si>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</si>
  <si>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</si>
  <si>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</si>
  <si>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</si>
  <si>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</si>
  <si>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</si>
  <si>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</si>
  <si>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</si>
  <si>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</si>
  <si>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</si>
  <si>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</si>
  <si>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</si>
  <si>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</si>
  <si>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</si>
  <si>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</si>
  <si>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</si>
  <si>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</si>
  <si>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</si>
  <si>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</si>
  <si>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</si>
  <si>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</si>
  <si>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</si>
  <si>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</si>
  <si>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</si>
  <si>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</si>
  <si>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</si>
  <si>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</si>
  <si>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</si>
  <si>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</si>
  <si>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</si>
  <si>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</si>
  <si>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</si>
  <si>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</si>
  <si>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</si>
  <si>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п.2=п.2.1+п.2.2.+2.3; п.3=п.3.1+п.3.2+п.3.3;  п.4=п.1+п.2-п.3;  п.6=п.2-п.5;  п.7=п.3-п.5;  п.II=п.I+п.7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</si>
  <si>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</si>
  <si>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</si>
  <si>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</si>
  <si>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</si>
  <si>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</si>
  <si>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</si>
  <si>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</si>
  <si>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</si>
  <si>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</si>
  <si>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</si>
  <si>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</si>
  <si>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</si>
  <si>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</si>
  <si>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</si>
  <si>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</si>
  <si>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</si>
  <si>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</si>
  <si>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</si>
  <si>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</si>
  <si>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</si>
  <si>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</si>
  <si>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</si>
  <si>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</si>
  <si>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</si>
  <si>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</si>
  <si>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</si>
  <si>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</si>
  <si>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</si>
  <si>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</si>
  <si>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</si>
  <si>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</si>
  <si>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</si>
  <si>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</si>
  <si>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</si>
  <si>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</si>
  <si>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</si>
  <si>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</si>
  <si>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</si>
  <si>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</si>
  <si>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</si>
  <si>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</si>
  <si>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</si>
  <si>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</si>
  <si>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</si>
  <si>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</si>
  <si>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</si>
  <si>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</si>
  <si>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</si>
  <si>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</si>
  <si>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</si>
  <si>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</si>
  <si>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установки для повышения давления</t>
  </si>
  <si>
    <t xml:space="preserve"> ХВС, ГВС</t>
  </si>
  <si>
    <t>циркуляц.насососв отопления, ГВС</t>
  </si>
  <si>
    <t xml:space="preserve">12. Обслуживание </t>
  </si>
  <si>
    <t>теплообменников ГВС,(пластинч.бойлер)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</si>
  <si>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</si>
  <si>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</si>
  <si>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</si>
  <si>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</si>
  <si>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</si>
  <si>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</si>
  <si>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</si>
  <si>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</si>
  <si>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</si>
  <si>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</si>
  <si>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</si>
  <si>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</si>
  <si>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</si>
  <si>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</si>
  <si>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</si>
  <si>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</si>
  <si>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</si>
  <si>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</si>
  <si>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</si>
  <si>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</si>
  <si>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</si>
  <si>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>остат</t>
  </si>
  <si>
    <t>в год</t>
  </si>
  <si>
    <t>перерасч</t>
  </si>
  <si>
    <t>Зам. директора ООО "УК "Эволюция"                                           Р. Д. Хромых</t>
  </si>
  <si>
    <t>10. Обслуживание ППА</t>
  </si>
  <si>
    <t xml:space="preserve"> (противопожарной автоматики)</t>
  </si>
  <si>
    <t>11. Обслуживание</t>
  </si>
  <si>
    <t xml:space="preserve">13. Обслуживание </t>
  </si>
  <si>
    <t>14. Услуги и работы по управлению</t>
  </si>
  <si>
    <t>Вывоз строительного мусора</t>
  </si>
  <si>
    <t xml:space="preserve">Вывоз </t>
  </si>
  <si>
    <t>мусора</t>
  </si>
  <si>
    <t>ремонт</t>
  </si>
  <si>
    <t>Текущий</t>
  </si>
  <si>
    <t xml:space="preserve">                                  ООО "Управляющая компания "Стрижи"</t>
  </si>
  <si>
    <t xml:space="preserve">                           о деятельности за отчетный период с 08.08.2023г. по 30.09.2023 г.</t>
  </si>
  <si>
    <t xml:space="preserve">                     по многоквартирному дому, расположенному по адресу:  г. Новосибирск, ул. имени генерал-майора Рожкина, 13</t>
  </si>
  <si>
    <t>Остаток д/ср-в на 08.08.2023г</t>
  </si>
  <si>
    <t>Задолженность на 08.08.2023г.</t>
  </si>
  <si>
    <t>Начислено  с 08.08.23 по 30.09.2023г.</t>
  </si>
  <si>
    <t>Оплачено  с 08.08.2023 по 30.09.2023г.</t>
  </si>
  <si>
    <t>Задолженность на 30.09.2023г.</t>
  </si>
  <si>
    <t>Остаток д/ср-в на 30.09.2023г</t>
  </si>
  <si>
    <t>(в том числе амортизация)</t>
  </si>
  <si>
    <t xml:space="preserve">строительного </t>
  </si>
  <si>
    <t xml:space="preserve">                           о деятельности за отчетный период с 01.01.2024г. по 31.12.2024 г.</t>
  </si>
  <si>
    <t>Приобретение ленты противоскользящей (3 рул.)</t>
  </si>
  <si>
    <r>
      <t xml:space="preserve">Приобретение ленты противоскользящей (2 рул.) </t>
    </r>
    <r>
      <rPr>
        <b/>
        <u/>
        <sz val="11"/>
        <color theme="1"/>
        <rFont val="Times New Roman"/>
        <family val="1"/>
        <charset val="204"/>
      </rPr>
      <t>(Дополнительно)</t>
    </r>
  </si>
  <si>
    <t>Остаток д/ср-в на 01.01.2024г</t>
  </si>
  <si>
    <t>Задолженность на 01.01.2024г.</t>
  </si>
  <si>
    <t>Начислено  с 01.01.24 по 31.12.2024г.</t>
  </si>
  <si>
    <t>Оплачено  с 01.01.2024 по 31.12.2024г.</t>
  </si>
  <si>
    <t>Задолженность на 31.12.2024г.</t>
  </si>
  <si>
    <t>Остаток д/ср-в на 31.12.2024г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</si>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</sst>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6" fillId="0" borderId="24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2" fontId="3" fillId="0" borderId="39" xfId="0" applyNumberFormat="1" applyFont="1" applyBorder="1"/>
    <xf numFmtId="0" fontId="6" fillId="0" borderId="0" xfId="0" applyFont="1" applyAlignment="1">
      <alignment horizontal="center"/>
    </xf>
    <xf numFmtId="0" fontId="3" fillId="0" borderId="29" xfId="0" applyFont="1" applyBorder="1"/>
    <xf numFmtId="2" fontId="3" fillId="0" borderId="40" xfId="0" applyNumberFormat="1" applyFont="1" applyBorder="1"/>
    <xf numFmtId="0" fontId="6" fillId="0" borderId="36" xfId="0" applyFont="1" applyBorder="1"/>
    <xf numFmtId="0" fontId="6" fillId="0" borderId="41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4" xfId="0" applyFont="1" applyBorder="1"/>
    <xf numFmtId="2" fontId="7" fillId="2" borderId="1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4" xfId="0" applyNumberFormat="1" applyFont="1" applyFill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2" fontId="3" fillId="2" borderId="35" xfId="0" applyNumberFormat="1" applyFont="1" applyFill="1" applyBorder="1"/>
    <xf numFmtId="0" fontId="3" fillId="0" borderId="35" xfId="0" applyFont="1" applyBorder="1"/>
    <xf numFmtId="0" fontId="3" fillId="2" borderId="35" xfId="0" applyFont="1" applyFill="1" applyBorder="1"/>
    <xf numFmtId="0" fontId="7" fillId="0" borderId="21" xfId="0" applyFont="1" applyBorder="1" applyAlignment="1">
      <alignment horizontal="center"/>
    </xf>
    <xf numFmtId="0" fontId="7" fillId="0" borderId="46" xfId="0" applyFont="1" applyBorder="1"/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3" fillId="2" borderId="40" xfId="0" applyFont="1" applyFill="1" applyBorder="1"/>
    <xf numFmtId="0" fontId="3" fillId="0" borderId="40" xfId="0" applyFont="1" applyBorder="1"/>
    <xf numFmtId="0" fontId="8" fillId="0" borderId="29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2" fontId="2" fillId="0" borderId="35" xfId="0" applyNumberFormat="1" applyFont="1" applyBorder="1"/>
    <xf numFmtId="0" fontId="6" fillId="0" borderId="46" xfId="0" applyFont="1" applyBorder="1" applyAlignment="1">
      <alignment horizontal="center"/>
    </xf>
    <xf numFmtId="164" fontId="2" fillId="0" borderId="35" xfId="0" applyNumberFormat="1" applyFont="1" applyBorder="1"/>
    <xf numFmtId="164" fontId="7" fillId="0" borderId="16" xfId="0" applyNumberFormat="1" applyFont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0" fontId="7" fillId="0" borderId="41" xfId="0" applyFont="1" applyBorder="1"/>
    <xf numFmtId="0" fontId="3" fillId="0" borderId="47" xfId="0" applyFont="1" applyBorder="1"/>
    <xf numFmtId="0" fontId="3" fillId="0" borderId="48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164" fontId="7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6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46" xfId="0" applyFont="1" applyBorder="1"/>
    <xf numFmtId="2" fontId="7" fillId="0" borderId="17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6" xfId="0" applyFont="1" applyBorder="1"/>
    <xf numFmtId="2" fontId="7" fillId="0" borderId="46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0" fontId="10" fillId="0" borderId="41" xfId="0" applyFont="1" applyBorder="1"/>
    <xf numFmtId="0" fontId="10" fillId="0" borderId="24" xfId="0" applyFont="1" applyBorder="1"/>
    <xf numFmtId="164" fontId="7" fillId="0" borderId="17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2" fontId="7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3" xfId="0" applyNumberFormat="1" applyFont="1" applyBorder="1" applyAlignment="1">
      <alignment horizontal="center"/>
    </xf>
    <xf numFmtId="0" fontId="7" fillId="0" borderId="52" xfId="0" applyFont="1" applyBorder="1"/>
    <xf numFmtId="0" fontId="6" fillId="0" borderId="52" xfId="0" applyFont="1" applyBorder="1"/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7" fillId="0" borderId="55" xfId="0" applyFont="1" applyBorder="1"/>
    <xf numFmtId="0" fontId="7" fillId="0" borderId="54" xfId="0" applyFont="1" applyBorder="1"/>
    <xf numFmtId="0" fontId="0" fillId="2" borderId="0" xfId="0" applyFill="1"/>
    <xf numFmtId="2" fontId="0" fillId="2" borderId="0" xfId="0" applyNumberFormat="1" applyFill="1"/>
    <xf numFmtId="164" fontId="0" fillId="0" borderId="0" xfId="0" applyNumberFormat="1"/>
    <xf numFmtId="0" fontId="7" fillId="0" borderId="1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7" xfId="0" applyFont="1" applyBorder="1"/>
    <xf numFmtId="0" fontId="7" fillId="0" borderId="11" xfId="0" applyFont="1" applyBorder="1"/>
    <xf numFmtId="0" fontId="6" fillId="0" borderId="41" xfId="0" applyFont="1" applyBorder="1" applyAlignment="1">
      <alignment horizontal="left"/>
    </xf>
    <xf numFmtId="0" fontId="6" fillId="0" borderId="6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1" xfId="0" applyFont="1" applyBorder="1" applyAlignment="1">
      <alignment horizontal="left"/>
    </xf>
    <xf numFmtId="2" fontId="3" fillId="3" borderId="35" xfId="0" applyNumberFormat="1" applyFont="1" applyFill="1" applyBorder="1"/>
    <xf numFmtId="2" fontId="3" fillId="3" borderId="40" xfId="0" applyNumberFormat="1" applyFont="1" applyFill="1" applyBorder="1"/>
    <xf numFmtId="0" fontId="7" fillId="0" borderId="9" xfId="0" applyFont="1" applyBorder="1"/>
    <xf numFmtId="0" fontId="4" fillId="0" borderId="56" xfId="0" applyFont="1" applyBorder="1"/>
    <xf numFmtId="2" fontId="3" fillId="4" borderId="35" xfId="0" applyNumberFormat="1" applyFont="1" applyFill="1" applyBorder="1"/>
    <xf numFmtId="2" fontId="11" fillId="0" borderId="35" xfId="0" applyNumberFormat="1" applyFont="1" applyBorder="1"/>
    <xf numFmtId="2" fontId="11" fillId="2" borderId="35" xfId="0" applyNumberFormat="1" applyFont="1" applyFill="1" applyBorder="1"/>
    <xf numFmtId="2" fontId="11" fillId="3" borderId="35" xfId="0" applyNumberFormat="1" applyFont="1" applyFill="1" applyBorder="1"/>
    <xf numFmtId="2" fontId="3" fillId="2" borderId="40" xfId="0" applyNumberFormat="1" applyFont="1" applyFill="1" applyBorder="1"/>
    <xf numFmtId="2" fontId="3" fillId="5" borderId="35" xfId="0" applyNumberFormat="1" applyFont="1" applyFill="1" applyBorder="1"/>
    <xf numFmtId="2" fontId="7" fillId="2" borderId="24" xfId="0" applyNumberFormat="1" applyFont="1" applyFill="1" applyBorder="1" applyAlignment="1">
      <alignment horizontal="center"/>
    </xf>
    <xf numFmtId="0" fontId="7" fillId="0" borderId="7" xfId="0" applyFont="1" applyBorder="1"/>
    <xf numFmtId="0" fontId="6" fillId="0" borderId="55" xfId="0" applyFont="1" applyBorder="1"/>
    <xf numFmtId="0" fontId="6" fillId="0" borderId="55" xfId="0" applyFont="1" applyBorder="1" applyAlignment="1">
      <alignment horizontal="center"/>
    </xf>
    <xf numFmtId="0" fontId="7" fillId="0" borderId="23" xfId="0" applyFont="1" applyBorder="1"/>
    <xf numFmtId="0" fontId="7" fillId="0" borderId="57" xfId="0" applyFont="1" applyBorder="1"/>
    <xf numFmtId="0" fontId="7" fillId="0" borderId="22" xfId="0" applyFont="1" applyBorder="1"/>
    <xf numFmtId="0" fontId="12" fillId="0" borderId="56" xfId="0" applyFont="1" applyBorder="1"/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tabSelected="1" workbookViewId="0">
      <selection activeCell="E134" sqref="E134:H134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4" width="14.85546875" customWidth="1"/>
    <col min="15" max="16" width="12.140625" customWidth="1"/>
    <col min="17" max="18" width="11.140625" customWidth="1"/>
    <col min="19" max="20" width="12.42578125" customWidth="1"/>
    <col min="21" max="21" width="13.42578125" customWidth="1"/>
    <col min="25" max="25" width="11.85546875" bestFit="1" customWidth="1"/>
    <col min="27" max="27" width="7.28515625" customWidth="1"/>
    <col min="28" max="31" width="9" customWidth="1"/>
    <col min="32" max="32" width="10.5703125" customWidth="1"/>
    <col min="33" max="34" width="9" customWidth="1"/>
    <col min="248" max="248" width="23.140625" customWidth="1"/>
    <col min="249" max="249" width="42.85546875" customWidth="1"/>
    <col min="251" max="251" width="11.28515625" customWidth="1"/>
    <col min="252" max="252" width="12.85546875" customWidth="1"/>
    <col min="253" max="253" width="12.140625" customWidth="1"/>
    <col min="254" max="254" width="11.7109375" customWidth="1"/>
    <col min="255" max="255" width="11.42578125" customWidth="1"/>
    <col min="256" max="256" width="12.7109375" customWidth="1"/>
    <col min="257" max="257" width="4.140625" customWidth="1"/>
    <col min="258" max="258" width="45.28515625" customWidth="1"/>
    <col min="259" max="259" width="14.85546875" customWidth="1"/>
    <col min="260" max="260" width="12.28515625" customWidth="1"/>
    <col min="261" max="262" width="11.140625" customWidth="1"/>
    <col min="263" max="263" width="12.42578125" customWidth="1"/>
    <col min="264" max="264" width="11.42578125" customWidth="1"/>
    <col min="265" max="265" width="13.5703125" customWidth="1"/>
    <col min="504" max="504" width="23.140625" customWidth="1"/>
    <col min="505" max="505" width="42.85546875" customWidth="1"/>
    <col min="507" max="507" width="11.28515625" customWidth="1"/>
    <col min="508" max="508" width="12.85546875" customWidth="1"/>
    <col min="509" max="509" width="12.140625" customWidth="1"/>
    <col min="510" max="510" width="11.7109375" customWidth="1"/>
    <col min="511" max="511" width="11.42578125" customWidth="1"/>
    <col min="512" max="512" width="12.7109375" customWidth="1"/>
    <col min="513" max="513" width="4.140625" customWidth="1"/>
    <col min="514" max="514" width="45.28515625" customWidth="1"/>
    <col min="515" max="515" width="14.85546875" customWidth="1"/>
    <col min="516" max="516" width="12.28515625" customWidth="1"/>
    <col min="517" max="518" width="11.140625" customWidth="1"/>
    <col min="519" max="519" width="12.42578125" customWidth="1"/>
    <col min="520" max="520" width="11.42578125" customWidth="1"/>
    <col min="521" max="521" width="13.5703125" customWidth="1"/>
    <col min="760" max="760" width="23.140625" customWidth="1"/>
    <col min="761" max="761" width="42.85546875" customWidth="1"/>
    <col min="763" max="763" width="11.28515625" customWidth="1"/>
    <col min="764" max="764" width="12.85546875" customWidth="1"/>
    <col min="765" max="765" width="12.140625" customWidth="1"/>
    <col min="766" max="766" width="11.7109375" customWidth="1"/>
    <col min="767" max="767" width="11.42578125" customWidth="1"/>
    <col min="768" max="768" width="12.7109375" customWidth="1"/>
    <col min="769" max="769" width="4.140625" customWidth="1"/>
    <col min="770" max="770" width="45.28515625" customWidth="1"/>
    <col min="771" max="771" width="14.85546875" customWidth="1"/>
    <col min="772" max="772" width="12.28515625" customWidth="1"/>
    <col min="773" max="774" width="11.140625" customWidth="1"/>
    <col min="775" max="775" width="12.42578125" customWidth="1"/>
    <col min="776" max="776" width="11.42578125" customWidth="1"/>
    <col min="777" max="777" width="13.5703125" customWidth="1"/>
    <col min="1016" max="1016" width="23.140625" customWidth="1"/>
    <col min="1017" max="1017" width="42.85546875" customWidth="1"/>
    <col min="1019" max="1019" width="11.28515625" customWidth="1"/>
    <col min="1020" max="1020" width="12.85546875" customWidth="1"/>
    <col min="1021" max="1021" width="12.140625" customWidth="1"/>
    <col min="1022" max="1022" width="11.7109375" customWidth="1"/>
    <col min="1023" max="1023" width="11.42578125" customWidth="1"/>
    <col min="1024" max="1024" width="12.7109375" customWidth="1"/>
    <col min="1025" max="1025" width="4.140625" customWidth="1"/>
    <col min="1026" max="1026" width="45.28515625" customWidth="1"/>
    <col min="1027" max="1027" width="14.85546875" customWidth="1"/>
    <col min="1028" max="1028" width="12.28515625" customWidth="1"/>
    <col min="1029" max="1030" width="11.140625" customWidth="1"/>
    <col min="1031" max="1031" width="12.42578125" customWidth="1"/>
    <col min="1032" max="1032" width="11.42578125" customWidth="1"/>
    <col min="1033" max="1033" width="13.5703125" customWidth="1"/>
    <col min="1272" max="1272" width="23.140625" customWidth="1"/>
    <col min="1273" max="1273" width="42.85546875" customWidth="1"/>
    <col min="1275" max="1275" width="11.28515625" customWidth="1"/>
    <col min="1276" max="1276" width="12.85546875" customWidth="1"/>
    <col min="1277" max="1277" width="12.140625" customWidth="1"/>
    <col min="1278" max="1278" width="11.7109375" customWidth="1"/>
    <col min="1279" max="1279" width="11.42578125" customWidth="1"/>
    <col min="1280" max="1280" width="12.7109375" customWidth="1"/>
    <col min="1281" max="1281" width="4.140625" customWidth="1"/>
    <col min="1282" max="1282" width="45.28515625" customWidth="1"/>
    <col min="1283" max="1283" width="14.85546875" customWidth="1"/>
    <col min="1284" max="1284" width="12.28515625" customWidth="1"/>
    <col min="1285" max="1286" width="11.140625" customWidth="1"/>
    <col min="1287" max="1287" width="12.42578125" customWidth="1"/>
    <col min="1288" max="1288" width="11.42578125" customWidth="1"/>
    <col min="1289" max="1289" width="13.5703125" customWidth="1"/>
    <col min="1528" max="1528" width="23.140625" customWidth="1"/>
    <col min="1529" max="1529" width="42.85546875" customWidth="1"/>
    <col min="1531" max="1531" width="11.28515625" customWidth="1"/>
    <col min="1532" max="1532" width="12.85546875" customWidth="1"/>
    <col min="1533" max="1533" width="12.140625" customWidth="1"/>
    <col min="1534" max="1534" width="11.7109375" customWidth="1"/>
    <col min="1535" max="1535" width="11.42578125" customWidth="1"/>
    <col min="1536" max="1536" width="12.7109375" customWidth="1"/>
    <col min="1537" max="1537" width="4.140625" customWidth="1"/>
    <col min="1538" max="1538" width="45.28515625" customWidth="1"/>
    <col min="1539" max="1539" width="14.85546875" customWidth="1"/>
    <col min="1540" max="1540" width="12.28515625" customWidth="1"/>
    <col min="1541" max="1542" width="11.140625" customWidth="1"/>
    <col min="1543" max="1543" width="12.42578125" customWidth="1"/>
    <col min="1544" max="1544" width="11.42578125" customWidth="1"/>
    <col min="1545" max="1545" width="13.5703125" customWidth="1"/>
    <col min="1784" max="1784" width="23.140625" customWidth="1"/>
    <col min="1785" max="1785" width="42.85546875" customWidth="1"/>
    <col min="1787" max="1787" width="11.28515625" customWidth="1"/>
    <col min="1788" max="1788" width="12.85546875" customWidth="1"/>
    <col min="1789" max="1789" width="12.140625" customWidth="1"/>
    <col min="1790" max="1790" width="11.7109375" customWidth="1"/>
    <col min="1791" max="1791" width="11.42578125" customWidth="1"/>
    <col min="1792" max="1792" width="12.7109375" customWidth="1"/>
    <col min="1793" max="1793" width="4.140625" customWidth="1"/>
    <col min="1794" max="1794" width="45.28515625" customWidth="1"/>
    <col min="1795" max="1795" width="14.85546875" customWidth="1"/>
    <col min="1796" max="1796" width="12.28515625" customWidth="1"/>
    <col min="1797" max="1798" width="11.140625" customWidth="1"/>
    <col min="1799" max="1799" width="12.42578125" customWidth="1"/>
    <col min="1800" max="1800" width="11.42578125" customWidth="1"/>
    <col min="1801" max="1801" width="13.5703125" customWidth="1"/>
    <col min="2040" max="2040" width="23.140625" customWidth="1"/>
    <col min="2041" max="2041" width="42.85546875" customWidth="1"/>
    <col min="2043" max="2043" width="11.28515625" customWidth="1"/>
    <col min="2044" max="2044" width="12.85546875" customWidth="1"/>
    <col min="2045" max="2045" width="12.140625" customWidth="1"/>
    <col min="2046" max="2046" width="11.7109375" customWidth="1"/>
    <col min="2047" max="2047" width="11.42578125" customWidth="1"/>
    <col min="2048" max="2048" width="12.7109375" customWidth="1"/>
    <col min="2049" max="2049" width="4.140625" customWidth="1"/>
    <col min="2050" max="2050" width="45.28515625" customWidth="1"/>
    <col min="2051" max="2051" width="14.85546875" customWidth="1"/>
    <col min="2052" max="2052" width="12.28515625" customWidth="1"/>
    <col min="2053" max="2054" width="11.140625" customWidth="1"/>
    <col min="2055" max="2055" width="12.42578125" customWidth="1"/>
    <col min="2056" max="2056" width="11.42578125" customWidth="1"/>
    <col min="2057" max="2057" width="13.5703125" customWidth="1"/>
    <col min="2296" max="2296" width="23.140625" customWidth="1"/>
    <col min="2297" max="2297" width="42.85546875" customWidth="1"/>
    <col min="2299" max="2299" width="11.28515625" customWidth="1"/>
    <col min="2300" max="2300" width="12.85546875" customWidth="1"/>
    <col min="2301" max="2301" width="12.140625" customWidth="1"/>
    <col min="2302" max="2302" width="11.7109375" customWidth="1"/>
    <col min="2303" max="2303" width="11.42578125" customWidth="1"/>
    <col min="2304" max="2304" width="12.7109375" customWidth="1"/>
    <col min="2305" max="2305" width="4.140625" customWidth="1"/>
    <col min="2306" max="2306" width="45.28515625" customWidth="1"/>
    <col min="2307" max="2307" width="14.85546875" customWidth="1"/>
    <col min="2308" max="2308" width="12.28515625" customWidth="1"/>
    <col min="2309" max="2310" width="11.140625" customWidth="1"/>
    <col min="2311" max="2311" width="12.42578125" customWidth="1"/>
    <col min="2312" max="2312" width="11.42578125" customWidth="1"/>
    <col min="2313" max="2313" width="13.5703125" customWidth="1"/>
    <col min="2552" max="2552" width="23.140625" customWidth="1"/>
    <col min="2553" max="2553" width="42.85546875" customWidth="1"/>
    <col min="2555" max="2555" width="11.28515625" customWidth="1"/>
    <col min="2556" max="2556" width="12.85546875" customWidth="1"/>
    <col min="2557" max="2557" width="12.140625" customWidth="1"/>
    <col min="2558" max="2558" width="11.7109375" customWidth="1"/>
    <col min="2559" max="2559" width="11.42578125" customWidth="1"/>
    <col min="2560" max="2560" width="12.7109375" customWidth="1"/>
    <col min="2561" max="2561" width="4.140625" customWidth="1"/>
    <col min="2562" max="2562" width="45.28515625" customWidth="1"/>
    <col min="2563" max="2563" width="14.85546875" customWidth="1"/>
    <col min="2564" max="2564" width="12.28515625" customWidth="1"/>
    <col min="2565" max="2566" width="11.140625" customWidth="1"/>
    <col min="2567" max="2567" width="12.42578125" customWidth="1"/>
    <col min="2568" max="2568" width="11.42578125" customWidth="1"/>
    <col min="2569" max="2569" width="13.5703125" customWidth="1"/>
    <col min="2808" max="2808" width="23.140625" customWidth="1"/>
    <col min="2809" max="2809" width="42.85546875" customWidth="1"/>
    <col min="2811" max="2811" width="11.28515625" customWidth="1"/>
    <col min="2812" max="2812" width="12.85546875" customWidth="1"/>
    <col min="2813" max="2813" width="12.140625" customWidth="1"/>
    <col min="2814" max="2814" width="11.7109375" customWidth="1"/>
    <col min="2815" max="2815" width="11.42578125" customWidth="1"/>
    <col min="2816" max="2816" width="12.7109375" customWidth="1"/>
    <col min="2817" max="2817" width="4.140625" customWidth="1"/>
    <col min="2818" max="2818" width="45.28515625" customWidth="1"/>
    <col min="2819" max="2819" width="14.85546875" customWidth="1"/>
    <col min="2820" max="2820" width="12.28515625" customWidth="1"/>
    <col min="2821" max="2822" width="11.140625" customWidth="1"/>
    <col min="2823" max="2823" width="12.42578125" customWidth="1"/>
    <col min="2824" max="2824" width="11.42578125" customWidth="1"/>
    <col min="2825" max="2825" width="13.5703125" customWidth="1"/>
    <col min="3064" max="3064" width="23.140625" customWidth="1"/>
    <col min="3065" max="3065" width="42.85546875" customWidth="1"/>
    <col min="3067" max="3067" width="11.28515625" customWidth="1"/>
    <col min="3068" max="3068" width="12.85546875" customWidth="1"/>
    <col min="3069" max="3069" width="12.140625" customWidth="1"/>
    <col min="3070" max="3070" width="11.7109375" customWidth="1"/>
    <col min="3071" max="3071" width="11.42578125" customWidth="1"/>
    <col min="3072" max="3072" width="12.7109375" customWidth="1"/>
    <col min="3073" max="3073" width="4.140625" customWidth="1"/>
    <col min="3074" max="3074" width="45.28515625" customWidth="1"/>
    <col min="3075" max="3075" width="14.85546875" customWidth="1"/>
    <col min="3076" max="3076" width="12.28515625" customWidth="1"/>
    <col min="3077" max="3078" width="11.140625" customWidth="1"/>
    <col min="3079" max="3079" width="12.42578125" customWidth="1"/>
    <col min="3080" max="3080" width="11.42578125" customWidth="1"/>
    <col min="3081" max="3081" width="13.5703125" customWidth="1"/>
    <col min="3320" max="3320" width="23.140625" customWidth="1"/>
    <col min="3321" max="3321" width="42.85546875" customWidth="1"/>
    <col min="3323" max="3323" width="11.28515625" customWidth="1"/>
    <col min="3324" max="3324" width="12.85546875" customWidth="1"/>
    <col min="3325" max="3325" width="12.140625" customWidth="1"/>
    <col min="3326" max="3326" width="11.7109375" customWidth="1"/>
    <col min="3327" max="3327" width="11.42578125" customWidth="1"/>
    <col min="3328" max="3328" width="12.7109375" customWidth="1"/>
    <col min="3329" max="3329" width="4.140625" customWidth="1"/>
    <col min="3330" max="3330" width="45.28515625" customWidth="1"/>
    <col min="3331" max="3331" width="14.85546875" customWidth="1"/>
    <col min="3332" max="3332" width="12.28515625" customWidth="1"/>
    <col min="3333" max="3334" width="11.140625" customWidth="1"/>
    <col min="3335" max="3335" width="12.42578125" customWidth="1"/>
    <col min="3336" max="3336" width="11.42578125" customWidth="1"/>
    <col min="3337" max="3337" width="13.5703125" customWidth="1"/>
    <col min="3576" max="3576" width="23.140625" customWidth="1"/>
    <col min="3577" max="3577" width="42.85546875" customWidth="1"/>
    <col min="3579" max="3579" width="11.28515625" customWidth="1"/>
    <col min="3580" max="3580" width="12.85546875" customWidth="1"/>
    <col min="3581" max="3581" width="12.140625" customWidth="1"/>
    <col min="3582" max="3582" width="11.7109375" customWidth="1"/>
    <col min="3583" max="3583" width="11.42578125" customWidth="1"/>
    <col min="3584" max="3584" width="12.7109375" customWidth="1"/>
    <col min="3585" max="3585" width="4.140625" customWidth="1"/>
    <col min="3586" max="3586" width="45.28515625" customWidth="1"/>
    <col min="3587" max="3587" width="14.85546875" customWidth="1"/>
    <col min="3588" max="3588" width="12.28515625" customWidth="1"/>
    <col min="3589" max="3590" width="11.140625" customWidth="1"/>
    <col min="3591" max="3591" width="12.42578125" customWidth="1"/>
    <col min="3592" max="3592" width="11.42578125" customWidth="1"/>
    <col min="3593" max="3593" width="13.5703125" customWidth="1"/>
    <col min="3832" max="3832" width="23.140625" customWidth="1"/>
    <col min="3833" max="3833" width="42.85546875" customWidth="1"/>
    <col min="3835" max="3835" width="11.28515625" customWidth="1"/>
    <col min="3836" max="3836" width="12.85546875" customWidth="1"/>
    <col min="3837" max="3837" width="12.140625" customWidth="1"/>
    <col min="3838" max="3838" width="11.7109375" customWidth="1"/>
    <col min="3839" max="3839" width="11.42578125" customWidth="1"/>
    <col min="3840" max="3840" width="12.7109375" customWidth="1"/>
    <col min="3841" max="3841" width="4.140625" customWidth="1"/>
    <col min="3842" max="3842" width="45.28515625" customWidth="1"/>
    <col min="3843" max="3843" width="14.85546875" customWidth="1"/>
    <col min="3844" max="3844" width="12.28515625" customWidth="1"/>
    <col min="3845" max="3846" width="11.140625" customWidth="1"/>
    <col min="3847" max="3847" width="12.42578125" customWidth="1"/>
    <col min="3848" max="3848" width="11.42578125" customWidth="1"/>
    <col min="3849" max="3849" width="13.5703125" customWidth="1"/>
    <col min="4088" max="4088" width="23.140625" customWidth="1"/>
    <col min="4089" max="4089" width="42.85546875" customWidth="1"/>
    <col min="4091" max="4091" width="11.28515625" customWidth="1"/>
    <col min="4092" max="4092" width="12.85546875" customWidth="1"/>
    <col min="4093" max="4093" width="12.140625" customWidth="1"/>
    <col min="4094" max="4094" width="11.7109375" customWidth="1"/>
    <col min="4095" max="4095" width="11.42578125" customWidth="1"/>
    <col min="4096" max="4096" width="12.7109375" customWidth="1"/>
    <col min="4097" max="4097" width="4.140625" customWidth="1"/>
    <col min="4098" max="4098" width="45.28515625" customWidth="1"/>
    <col min="4099" max="4099" width="14.85546875" customWidth="1"/>
    <col min="4100" max="4100" width="12.28515625" customWidth="1"/>
    <col min="4101" max="4102" width="11.140625" customWidth="1"/>
    <col min="4103" max="4103" width="12.42578125" customWidth="1"/>
    <col min="4104" max="4104" width="11.42578125" customWidth="1"/>
    <col min="4105" max="4105" width="13.5703125" customWidth="1"/>
    <col min="4344" max="4344" width="23.140625" customWidth="1"/>
    <col min="4345" max="4345" width="42.85546875" customWidth="1"/>
    <col min="4347" max="4347" width="11.28515625" customWidth="1"/>
    <col min="4348" max="4348" width="12.85546875" customWidth="1"/>
    <col min="4349" max="4349" width="12.140625" customWidth="1"/>
    <col min="4350" max="4350" width="11.7109375" customWidth="1"/>
    <col min="4351" max="4351" width="11.42578125" customWidth="1"/>
    <col min="4352" max="4352" width="12.7109375" customWidth="1"/>
    <col min="4353" max="4353" width="4.140625" customWidth="1"/>
    <col min="4354" max="4354" width="45.28515625" customWidth="1"/>
    <col min="4355" max="4355" width="14.85546875" customWidth="1"/>
    <col min="4356" max="4356" width="12.28515625" customWidth="1"/>
    <col min="4357" max="4358" width="11.140625" customWidth="1"/>
    <col min="4359" max="4359" width="12.42578125" customWidth="1"/>
    <col min="4360" max="4360" width="11.42578125" customWidth="1"/>
    <col min="4361" max="4361" width="13.5703125" customWidth="1"/>
    <col min="4600" max="4600" width="23.140625" customWidth="1"/>
    <col min="4601" max="4601" width="42.85546875" customWidth="1"/>
    <col min="4603" max="4603" width="11.28515625" customWidth="1"/>
    <col min="4604" max="4604" width="12.85546875" customWidth="1"/>
    <col min="4605" max="4605" width="12.140625" customWidth="1"/>
    <col min="4606" max="4606" width="11.7109375" customWidth="1"/>
    <col min="4607" max="4607" width="11.42578125" customWidth="1"/>
    <col min="4608" max="4608" width="12.7109375" customWidth="1"/>
    <col min="4609" max="4609" width="4.140625" customWidth="1"/>
    <col min="4610" max="4610" width="45.28515625" customWidth="1"/>
    <col min="4611" max="4611" width="14.85546875" customWidth="1"/>
    <col min="4612" max="4612" width="12.28515625" customWidth="1"/>
    <col min="4613" max="4614" width="11.140625" customWidth="1"/>
    <col min="4615" max="4615" width="12.42578125" customWidth="1"/>
    <col min="4616" max="4616" width="11.42578125" customWidth="1"/>
    <col min="4617" max="4617" width="13.5703125" customWidth="1"/>
    <col min="4856" max="4856" width="23.140625" customWidth="1"/>
    <col min="4857" max="4857" width="42.85546875" customWidth="1"/>
    <col min="4859" max="4859" width="11.28515625" customWidth="1"/>
    <col min="4860" max="4860" width="12.85546875" customWidth="1"/>
    <col min="4861" max="4861" width="12.140625" customWidth="1"/>
    <col min="4862" max="4862" width="11.7109375" customWidth="1"/>
    <col min="4863" max="4863" width="11.42578125" customWidth="1"/>
    <col min="4864" max="4864" width="12.7109375" customWidth="1"/>
    <col min="4865" max="4865" width="4.140625" customWidth="1"/>
    <col min="4866" max="4866" width="45.28515625" customWidth="1"/>
    <col min="4867" max="4867" width="14.85546875" customWidth="1"/>
    <col min="4868" max="4868" width="12.28515625" customWidth="1"/>
    <col min="4869" max="4870" width="11.140625" customWidth="1"/>
    <col min="4871" max="4871" width="12.42578125" customWidth="1"/>
    <col min="4872" max="4872" width="11.42578125" customWidth="1"/>
    <col min="4873" max="4873" width="13.5703125" customWidth="1"/>
    <col min="5112" max="5112" width="23.140625" customWidth="1"/>
    <col min="5113" max="5113" width="42.85546875" customWidth="1"/>
    <col min="5115" max="5115" width="11.28515625" customWidth="1"/>
    <col min="5116" max="5116" width="12.85546875" customWidth="1"/>
    <col min="5117" max="5117" width="12.140625" customWidth="1"/>
    <col min="5118" max="5118" width="11.7109375" customWidth="1"/>
    <col min="5119" max="5119" width="11.42578125" customWidth="1"/>
    <col min="5120" max="5120" width="12.7109375" customWidth="1"/>
    <col min="5121" max="5121" width="4.140625" customWidth="1"/>
    <col min="5122" max="5122" width="45.28515625" customWidth="1"/>
    <col min="5123" max="5123" width="14.85546875" customWidth="1"/>
    <col min="5124" max="5124" width="12.28515625" customWidth="1"/>
    <col min="5125" max="5126" width="11.140625" customWidth="1"/>
    <col min="5127" max="5127" width="12.42578125" customWidth="1"/>
    <col min="5128" max="5128" width="11.42578125" customWidth="1"/>
    <col min="5129" max="5129" width="13.5703125" customWidth="1"/>
    <col min="5368" max="5368" width="23.140625" customWidth="1"/>
    <col min="5369" max="5369" width="42.85546875" customWidth="1"/>
    <col min="5371" max="5371" width="11.28515625" customWidth="1"/>
    <col min="5372" max="5372" width="12.85546875" customWidth="1"/>
    <col min="5373" max="5373" width="12.140625" customWidth="1"/>
    <col min="5374" max="5374" width="11.7109375" customWidth="1"/>
    <col min="5375" max="5375" width="11.42578125" customWidth="1"/>
    <col min="5376" max="5376" width="12.7109375" customWidth="1"/>
    <col min="5377" max="5377" width="4.140625" customWidth="1"/>
    <col min="5378" max="5378" width="45.28515625" customWidth="1"/>
    <col min="5379" max="5379" width="14.85546875" customWidth="1"/>
    <col min="5380" max="5380" width="12.28515625" customWidth="1"/>
    <col min="5381" max="5382" width="11.140625" customWidth="1"/>
    <col min="5383" max="5383" width="12.42578125" customWidth="1"/>
    <col min="5384" max="5384" width="11.42578125" customWidth="1"/>
    <col min="5385" max="5385" width="13.5703125" customWidth="1"/>
    <col min="5624" max="5624" width="23.140625" customWidth="1"/>
    <col min="5625" max="5625" width="42.85546875" customWidth="1"/>
    <col min="5627" max="5627" width="11.28515625" customWidth="1"/>
    <col min="5628" max="5628" width="12.85546875" customWidth="1"/>
    <col min="5629" max="5629" width="12.140625" customWidth="1"/>
    <col min="5630" max="5630" width="11.7109375" customWidth="1"/>
    <col min="5631" max="5631" width="11.42578125" customWidth="1"/>
    <col min="5632" max="5632" width="12.7109375" customWidth="1"/>
    <col min="5633" max="5633" width="4.140625" customWidth="1"/>
    <col min="5634" max="5634" width="45.28515625" customWidth="1"/>
    <col min="5635" max="5635" width="14.85546875" customWidth="1"/>
    <col min="5636" max="5636" width="12.28515625" customWidth="1"/>
    <col min="5637" max="5638" width="11.140625" customWidth="1"/>
    <col min="5639" max="5639" width="12.42578125" customWidth="1"/>
    <col min="5640" max="5640" width="11.42578125" customWidth="1"/>
    <col min="5641" max="5641" width="13.5703125" customWidth="1"/>
    <col min="5880" max="5880" width="23.140625" customWidth="1"/>
    <col min="5881" max="5881" width="42.85546875" customWidth="1"/>
    <col min="5883" max="5883" width="11.28515625" customWidth="1"/>
    <col min="5884" max="5884" width="12.85546875" customWidth="1"/>
    <col min="5885" max="5885" width="12.140625" customWidth="1"/>
    <col min="5886" max="5886" width="11.7109375" customWidth="1"/>
    <col min="5887" max="5887" width="11.42578125" customWidth="1"/>
    <col min="5888" max="5888" width="12.7109375" customWidth="1"/>
    <col min="5889" max="5889" width="4.140625" customWidth="1"/>
    <col min="5890" max="5890" width="45.28515625" customWidth="1"/>
    <col min="5891" max="5891" width="14.85546875" customWidth="1"/>
    <col min="5892" max="5892" width="12.28515625" customWidth="1"/>
    <col min="5893" max="5894" width="11.140625" customWidth="1"/>
    <col min="5895" max="5895" width="12.42578125" customWidth="1"/>
    <col min="5896" max="5896" width="11.42578125" customWidth="1"/>
    <col min="5897" max="5897" width="13.5703125" customWidth="1"/>
    <col min="6136" max="6136" width="23.140625" customWidth="1"/>
    <col min="6137" max="6137" width="42.85546875" customWidth="1"/>
    <col min="6139" max="6139" width="11.28515625" customWidth="1"/>
    <col min="6140" max="6140" width="12.85546875" customWidth="1"/>
    <col min="6141" max="6141" width="12.140625" customWidth="1"/>
    <col min="6142" max="6142" width="11.7109375" customWidth="1"/>
    <col min="6143" max="6143" width="11.42578125" customWidth="1"/>
    <col min="6144" max="6144" width="12.7109375" customWidth="1"/>
    <col min="6145" max="6145" width="4.140625" customWidth="1"/>
    <col min="6146" max="6146" width="45.28515625" customWidth="1"/>
    <col min="6147" max="6147" width="14.85546875" customWidth="1"/>
    <col min="6148" max="6148" width="12.28515625" customWidth="1"/>
    <col min="6149" max="6150" width="11.140625" customWidth="1"/>
    <col min="6151" max="6151" width="12.42578125" customWidth="1"/>
    <col min="6152" max="6152" width="11.42578125" customWidth="1"/>
    <col min="6153" max="6153" width="13.5703125" customWidth="1"/>
    <col min="6392" max="6392" width="23.140625" customWidth="1"/>
    <col min="6393" max="6393" width="42.85546875" customWidth="1"/>
    <col min="6395" max="6395" width="11.28515625" customWidth="1"/>
    <col min="6396" max="6396" width="12.85546875" customWidth="1"/>
    <col min="6397" max="6397" width="12.140625" customWidth="1"/>
    <col min="6398" max="6398" width="11.7109375" customWidth="1"/>
    <col min="6399" max="6399" width="11.42578125" customWidth="1"/>
    <col min="6400" max="6400" width="12.7109375" customWidth="1"/>
    <col min="6401" max="6401" width="4.140625" customWidth="1"/>
    <col min="6402" max="6402" width="45.28515625" customWidth="1"/>
    <col min="6403" max="6403" width="14.85546875" customWidth="1"/>
    <col min="6404" max="6404" width="12.28515625" customWidth="1"/>
    <col min="6405" max="6406" width="11.140625" customWidth="1"/>
    <col min="6407" max="6407" width="12.42578125" customWidth="1"/>
    <col min="6408" max="6408" width="11.42578125" customWidth="1"/>
    <col min="6409" max="6409" width="13.5703125" customWidth="1"/>
    <col min="6648" max="6648" width="23.140625" customWidth="1"/>
    <col min="6649" max="6649" width="42.85546875" customWidth="1"/>
    <col min="6651" max="6651" width="11.28515625" customWidth="1"/>
    <col min="6652" max="6652" width="12.85546875" customWidth="1"/>
    <col min="6653" max="6653" width="12.140625" customWidth="1"/>
    <col min="6654" max="6654" width="11.7109375" customWidth="1"/>
    <col min="6655" max="6655" width="11.42578125" customWidth="1"/>
    <col min="6656" max="6656" width="12.7109375" customWidth="1"/>
    <col min="6657" max="6657" width="4.140625" customWidth="1"/>
    <col min="6658" max="6658" width="45.28515625" customWidth="1"/>
    <col min="6659" max="6659" width="14.85546875" customWidth="1"/>
    <col min="6660" max="6660" width="12.28515625" customWidth="1"/>
    <col min="6661" max="6662" width="11.140625" customWidth="1"/>
    <col min="6663" max="6663" width="12.42578125" customWidth="1"/>
    <col min="6664" max="6664" width="11.42578125" customWidth="1"/>
    <col min="6665" max="6665" width="13.5703125" customWidth="1"/>
    <col min="6904" max="6904" width="23.140625" customWidth="1"/>
    <col min="6905" max="6905" width="42.85546875" customWidth="1"/>
    <col min="6907" max="6907" width="11.28515625" customWidth="1"/>
    <col min="6908" max="6908" width="12.85546875" customWidth="1"/>
    <col min="6909" max="6909" width="12.140625" customWidth="1"/>
    <col min="6910" max="6910" width="11.7109375" customWidth="1"/>
    <col min="6911" max="6911" width="11.42578125" customWidth="1"/>
    <col min="6912" max="6912" width="12.7109375" customWidth="1"/>
    <col min="6913" max="6913" width="4.140625" customWidth="1"/>
    <col min="6914" max="6914" width="45.28515625" customWidth="1"/>
    <col min="6915" max="6915" width="14.85546875" customWidth="1"/>
    <col min="6916" max="6916" width="12.28515625" customWidth="1"/>
    <col min="6917" max="6918" width="11.140625" customWidth="1"/>
    <col min="6919" max="6919" width="12.42578125" customWidth="1"/>
    <col min="6920" max="6920" width="11.42578125" customWidth="1"/>
    <col min="6921" max="6921" width="13.5703125" customWidth="1"/>
    <col min="7160" max="7160" width="23.140625" customWidth="1"/>
    <col min="7161" max="7161" width="42.85546875" customWidth="1"/>
    <col min="7163" max="7163" width="11.28515625" customWidth="1"/>
    <col min="7164" max="7164" width="12.85546875" customWidth="1"/>
    <col min="7165" max="7165" width="12.140625" customWidth="1"/>
    <col min="7166" max="7166" width="11.7109375" customWidth="1"/>
    <col min="7167" max="7167" width="11.42578125" customWidth="1"/>
    <col min="7168" max="7168" width="12.7109375" customWidth="1"/>
    <col min="7169" max="7169" width="4.140625" customWidth="1"/>
    <col min="7170" max="7170" width="45.28515625" customWidth="1"/>
    <col min="7171" max="7171" width="14.85546875" customWidth="1"/>
    <col min="7172" max="7172" width="12.28515625" customWidth="1"/>
    <col min="7173" max="7174" width="11.140625" customWidth="1"/>
    <col min="7175" max="7175" width="12.42578125" customWidth="1"/>
    <col min="7176" max="7176" width="11.42578125" customWidth="1"/>
    <col min="7177" max="7177" width="13.5703125" customWidth="1"/>
    <col min="7416" max="7416" width="23.140625" customWidth="1"/>
    <col min="7417" max="7417" width="42.85546875" customWidth="1"/>
    <col min="7419" max="7419" width="11.28515625" customWidth="1"/>
    <col min="7420" max="7420" width="12.85546875" customWidth="1"/>
    <col min="7421" max="7421" width="12.140625" customWidth="1"/>
    <col min="7422" max="7422" width="11.7109375" customWidth="1"/>
    <col min="7423" max="7423" width="11.42578125" customWidth="1"/>
    <col min="7424" max="7424" width="12.7109375" customWidth="1"/>
    <col min="7425" max="7425" width="4.140625" customWidth="1"/>
    <col min="7426" max="7426" width="45.28515625" customWidth="1"/>
    <col min="7427" max="7427" width="14.85546875" customWidth="1"/>
    <col min="7428" max="7428" width="12.28515625" customWidth="1"/>
    <col min="7429" max="7430" width="11.140625" customWidth="1"/>
    <col min="7431" max="7431" width="12.42578125" customWidth="1"/>
    <col min="7432" max="7432" width="11.42578125" customWidth="1"/>
    <col min="7433" max="7433" width="13.5703125" customWidth="1"/>
    <col min="7672" max="7672" width="23.140625" customWidth="1"/>
    <col min="7673" max="7673" width="42.85546875" customWidth="1"/>
    <col min="7675" max="7675" width="11.28515625" customWidth="1"/>
    <col min="7676" max="7676" width="12.85546875" customWidth="1"/>
    <col min="7677" max="7677" width="12.140625" customWidth="1"/>
    <col min="7678" max="7678" width="11.7109375" customWidth="1"/>
    <col min="7679" max="7679" width="11.42578125" customWidth="1"/>
    <col min="7680" max="7680" width="12.7109375" customWidth="1"/>
    <col min="7681" max="7681" width="4.140625" customWidth="1"/>
    <col min="7682" max="7682" width="45.28515625" customWidth="1"/>
    <col min="7683" max="7683" width="14.85546875" customWidth="1"/>
    <col min="7684" max="7684" width="12.28515625" customWidth="1"/>
    <col min="7685" max="7686" width="11.140625" customWidth="1"/>
    <col min="7687" max="7687" width="12.42578125" customWidth="1"/>
    <col min="7688" max="7688" width="11.42578125" customWidth="1"/>
    <col min="7689" max="7689" width="13.5703125" customWidth="1"/>
    <col min="7928" max="7928" width="23.140625" customWidth="1"/>
    <col min="7929" max="7929" width="42.85546875" customWidth="1"/>
    <col min="7931" max="7931" width="11.28515625" customWidth="1"/>
    <col min="7932" max="7932" width="12.85546875" customWidth="1"/>
    <col min="7933" max="7933" width="12.140625" customWidth="1"/>
    <col min="7934" max="7934" width="11.7109375" customWidth="1"/>
    <col min="7935" max="7935" width="11.42578125" customWidth="1"/>
    <col min="7936" max="7936" width="12.7109375" customWidth="1"/>
    <col min="7937" max="7937" width="4.140625" customWidth="1"/>
    <col min="7938" max="7938" width="45.28515625" customWidth="1"/>
    <col min="7939" max="7939" width="14.85546875" customWidth="1"/>
    <col min="7940" max="7940" width="12.28515625" customWidth="1"/>
    <col min="7941" max="7942" width="11.140625" customWidth="1"/>
    <col min="7943" max="7943" width="12.42578125" customWidth="1"/>
    <col min="7944" max="7944" width="11.42578125" customWidth="1"/>
    <col min="7945" max="7945" width="13.5703125" customWidth="1"/>
    <col min="8184" max="8184" width="23.140625" customWidth="1"/>
    <col min="8185" max="8185" width="42.85546875" customWidth="1"/>
    <col min="8187" max="8187" width="11.28515625" customWidth="1"/>
    <col min="8188" max="8188" width="12.85546875" customWidth="1"/>
    <col min="8189" max="8189" width="12.140625" customWidth="1"/>
    <col min="8190" max="8190" width="11.7109375" customWidth="1"/>
    <col min="8191" max="8191" width="11.42578125" customWidth="1"/>
    <col min="8192" max="8192" width="12.7109375" customWidth="1"/>
    <col min="8193" max="8193" width="4.140625" customWidth="1"/>
    <col min="8194" max="8194" width="45.28515625" customWidth="1"/>
    <col min="8195" max="8195" width="14.85546875" customWidth="1"/>
    <col min="8196" max="8196" width="12.28515625" customWidth="1"/>
    <col min="8197" max="8198" width="11.140625" customWidth="1"/>
    <col min="8199" max="8199" width="12.42578125" customWidth="1"/>
    <col min="8200" max="8200" width="11.42578125" customWidth="1"/>
    <col min="8201" max="8201" width="13.5703125" customWidth="1"/>
    <col min="8440" max="8440" width="23.140625" customWidth="1"/>
    <col min="8441" max="8441" width="42.85546875" customWidth="1"/>
    <col min="8443" max="8443" width="11.28515625" customWidth="1"/>
    <col min="8444" max="8444" width="12.85546875" customWidth="1"/>
    <col min="8445" max="8445" width="12.140625" customWidth="1"/>
    <col min="8446" max="8446" width="11.7109375" customWidth="1"/>
    <col min="8447" max="8447" width="11.42578125" customWidth="1"/>
    <col min="8448" max="8448" width="12.7109375" customWidth="1"/>
    <col min="8449" max="8449" width="4.140625" customWidth="1"/>
    <col min="8450" max="8450" width="45.28515625" customWidth="1"/>
    <col min="8451" max="8451" width="14.85546875" customWidth="1"/>
    <col min="8452" max="8452" width="12.28515625" customWidth="1"/>
    <col min="8453" max="8454" width="11.140625" customWidth="1"/>
    <col min="8455" max="8455" width="12.42578125" customWidth="1"/>
    <col min="8456" max="8456" width="11.42578125" customWidth="1"/>
    <col min="8457" max="8457" width="13.5703125" customWidth="1"/>
    <col min="8696" max="8696" width="23.140625" customWidth="1"/>
    <col min="8697" max="8697" width="42.85546875" customWidth="1"/>
    <col min="8699" max="8699" width="11.28515625" customWidth="1"/>
    <col min="8700" max="8700" width="12.85546875" customWidth="1"/>
    <col min="8701" max="8701" width="12.140625" customWidth="1"/>
    <col min="8702" max="8702" width="11.7109375" customWidth="1"/>
    <col min="8703" max="8703" width="11.42578125" customWidth="1"/>
    <col min="8704" max="8704" width="12.7109375" customWidth="1"/>
    <col min="8705" max="8705" width="4.140625" customWidth="1"/>
    <col min="8706" max="8706" width="45.28515625" customWidth="1"/>
    <col min="8707" max="8707" width="14.85546875" customWidth="1"/>
    <col min="8708" max="8708" width="12.28515625" customWidth="1"/>
    <col min="8709" max="8710" width="11.140625" customWidth="1"/>
    <col min="8711" max="8711" width="12.42578125" customWidth="1"/>
    <col min="8712" max="8712" width="11.42578125" customWidth="1"/>
    <col min="8713" max="8713" width="13.5703125" customWidth="1"/>
    <col min="8952" max="8952" width="23.140625" customWidth="1"/>
    <col min="8953" max="8953" width="42.85546875" customWidth="1"/>
    <col min="8955" max="8955" width="11.28515625" customWidth="1"/>
    <col min="8956" max="8956" width="12.85546875" customWidth="1"/>
    <col min="8957" max="8957" width="12.140625" customWidth="1"/>
    <col min="8958" max="8958" width="11.7109375" customWidth="1"/>
    <col min="8959" max="8959" width="11.42578125" customWidth="1"/>
    <col min="8960" max="8960" width="12.7109375" customWidth="1"/>
    <col min="8961" max="8961" width="4.140625" customWidth="1"/>
    <col min="8962" max="8962" width="45.28515625" customWidth="1"/>
    <col min="8963" max="8963" width="14.85546875" customWidth="1"/>
    <col min="8964" max="8964" width="12.28515625" customWidth="1"/>
    <col min="8965" max="8966" width="11.140625" customWidth="1"/>
    <col min="8967" max="8967" width="12.42578125" customWidth="1"/>
    <col min="8968" max="8968" width="11.42578125" customWidth="1"/>
    <col min="8969" max="8969" width="13.5703125" customWidth="1"/>
    <col min="9208" max="9208" width="23.140625" customWidth="1"/>
    <col min="9209" max="9209" width="42.85546875" customWidth="1"/>
    <col min="9211" max="9211" width="11.28515625" customWidth="1"/>
    <col min="9212" max="9212" width="12.85546875" customWidth="1"/>
    <col min="9213" max="9213" width="12.140625" customWidth="1"/>
    <col min="9214" max="9214" width="11.7109375" customWidth="1"/>
    <col min="9215" max="9215" width="11.42578125" customWidth="1"/>
    <col min="9216" max="9216" width="12.7109375" customWidth="1"/>
    <col min="9217" max="9217" width="4.140625" customWidth="1"/>
    <col min="9218" max="9218" width="45.28515625" customWidth="1"/>
    <col min="9219" max="9219" width="14.85546875" customWidth="1"/>
    <col min="9220" max="9220" width="12.28515625" customWidth="1"/>
    <col min="9221" max="9222" width="11.140625" customWidth="1"/>
    <col min="9223" max="9223" width="12.42578125" customWidth="1"/>
    <col min="9224" max="9224" width="11.42578125" customWidth="1"/>
    <col min="9225" max="9225" width="13.5703125" customWidth="1"/>
    <col min="9464" max="9464" width="23.140625" customWidth="1"/>
    <col min="9465" max="9465" width="42.85546875" customWidth="1"/>
    <col min="9467" max="9467" width="11.28515625" customWidth="1"/>
    <col min="9468" max="9468" width="12.85546875" customWidth="1"/>
    <col min="9469" max="9469" width="12.140625" customWidth="1"/>
    <col min="9470" max="9470" width="11.7109375" customWidth="1"/>
    <col min="9471" max="9471" width="11.42578125" customWidth="1"/>
    <col min="9472" max="9472" width="12.7109375" customWidth="1"/>
    <col min="9473" max="9473" width="4.140625" customWidth="1"/>
    <col min="9474" max="9474" width="45.28515625" customWidth="1"/>
    <col min="9475" max="9475" width="14.85546875" customWidth="1"/>
    <col min="9476" max="9476" width="12.28515625" customWidth="1"/>
    <col min="9477" max="9478" width="11.140625" customWidth="1"/>
    <col min="9479" max="9479" width="12.42578125" customWidth="1"/>
    <col min="9480" max="9480" width="11.42578125" customWidth="1"/>
    <col min="9481" max="9481" width="13.5703125" customWidth="1"/>
    <col min="9720" max="9720" width="23.140625" customWidth="1"/>
    <col min="9721" max="9721" width="42.85546875" customWidth="1"/>
    <col min="9723" max="9723" width="11.28515625" customWidth="1"/>
    <col min="9724" max="9724" width="12.85546875" customWidth="1"/>
    <col min="9725" max="9725" width="12.140625" customWidth="1"/>
    <col min="9726" max="9726" width="11.7109375" customWidth="1"/>
    <col min="9727" max="9727" width="11.42578125" customWidth="1"/>
    <col min="9728" max="9728" width="12.7109375" customWidth="1"/>
    <col min="9729" max="9729" width="4.140625" customWidth="1"/>
    <col min="9730" max="9730" width="45.28515625" customWidth="1"/>
    <col min="9731" max="9731" width="14.85546875" customWidth="1"/>
    <col min="9732" max="9732" width="12.28515625" customWidth="1"/>
    <col min="9733" max="9734" width="11.140625" customWidth="1"/>
    <col min="9735" max="9735" width="12.42578125" customWidth="1"/>
    <col min="9736" max="9736" width="11.42578125" customWidth="1"/>
    <col min="9737" max="9737" width="13.5703125" customWidth="1"/>
    <col min="9976" max="9976" width="23.140625" customWidth="1"/>
    <col min="9977" max="9977" width="42.85546875" customWidth="1"/>
    <col min="9979" max="9979" width="11.28515625" customWidth="1"/>
    <col min="9980" max="9980" width="12.85546875" customWidth="1"/>
    <col min="9981" max="9981" width="12.140625" customWidth="1"/>
    <col min="9982" max="9982" width="11.7109375" customWidth="1"/>
    <col min="9983" max="9983" width="11.42578125" customWidth="1"/>
    <col min="9984" max="9984" width="12.7109375" customWidth="1"/>
    <col min="9985" max="9985" width="4.140625" customWidth="1"/>
    <col min="9986" max="9986" width="45.28515625" customWidth="1"/>
    <col min="9987" max="9987" width="14.85546875" customWidth="1"/>
    <col min="9988" max="9988" width="12.28515625" customWidth="1"/>
    <col min="9989" max="9990" width="11.140625" customWidth="1"/>
    <col min="9991" max="9991" width="12.42578125" customWidth="1"/>
    <col min="9992" max="9992" width="11.42578125" customWidth="1"/>
    <col min="9993" max="9993" width="13.5703125" customWidth="1"/>
    <col min="10232" max="10232" width="23.140625" customWidth="1"/>
    <col min="10233" max="10233" width="42.85546875" customWidth="1"/>
    <col min="10235" max="10235" width="11.28515625" customWidth="1"/>
    <col min="10236" max="10236" width="12.85546875" customWidth="1"/>
    <col min="10237" max="10237" width="12.140625" customWidth="1"/>
    <col min="10238" max="10238" width="11.7109375" customWidth="1"/>
    <col min="10239" max="10239" width="11.42578125" customWidth="1"/>
    <col min="10240" max="10240" width="12.7109375" customWidth="1"/>
    <col min="10241" max="10241" width="4.140625" customWidth="1"/>
    <col min="10242" max="10242" width="45.28515625" customWidth="1"/>
    <col min="10243" max="10243" width="14.85546875" customWidth="1"/>
    <col min="10244" max="10244" width="12.28515625" customWidth="1"/>
    <col min="10245" max="10246" width="11.140625" customWidth="1"/>
    <col min="10247" max="10247" width="12.42578125" customWidth="1"/>
    <col min="10248" max="10248" width="11.42578125" customWidth="1"/>
    <col min="10249" max="10249" width="13.5703125" customWidth="1"/>
    <col min="10488" max="10488" width="23.140625" customWidth="1"/>
    <col min="10489" max="10489" width="42.85546875" customWidth="1"/>
    <col min="10491" max="10491" width="11.28515625" customWidth="1"/>
    <col min="10492" max="10492" width="12.85546875" customWidth="1"/>
    <col min="10493" max="10493" width="12.140625" customWidth="1"/>
    <col min="10494" max="10494" width="11.7109375" customWidth="1"/>
    <col min="10495" max="10495" width="11.42578125" customWidth="1"/>
    <col min="10496" max="10496" width="12.7109375" customWidth="1"/>
    <col min="10497" max="10497" width="4.140625" customWidth="1"/>
    <col min="10498" max="10498" width="45.28515625" customWidth="1"/>
    <col min="10499" max="10499" width="14.85546875" customWidth="1"/>
    <col min="10500" max="10500" width="12.28515625" customWidth="1"/>
    <col min="10501" max="10502" width="11.140625" customWidth="1"/>
    <col min="10503" max="10503" width="12.42578125" customWidth="1"/>
    <col min="10504" max="10504" width="11.42578125" customWidth="1"/>
    <col min="10505" max="10505" width="13.5703125" customWidth="1"/>
    <col min="10744" max="10744" width="23.140625" customWidth="1"/>
    <col min="10745" max="10745" width="42.85546875" customWidth="1"/>
    <col min="10747" max="10747" width="11.28515625" customWidth="1"/>
    <col min="10748" max="10748" width="12.85546875" customWidth="1"/>
    <col min="10749" max="10749" width="12.140625" customWidth="1"/>
    <col min="10750" max="10750" width="11.7109375" customWidth="1"/>
    <col min="10751" max="10751" width="11.42578125" customWidth="1"/>
    <col min="10752" max="10752" width="12.7109375" customWidth="1"/>
    <col min="10753" max="10753" width="4.140625" customWidth="1"/>
    <col min="10754" max="10754" width="45.28515625" customWidth="1"/>
    <col min="10755" max="10755" width="14.85546875" customWidth="1"/>
    <col min="10756" max="10756" width="12.28515625" customWidth="1"/>
    <col min="10757" max="10758" width="11.140625" customWidth="1"/>
    <col min="10759" max="10759" width="12.42578125" customWidth="1"/>
    <col min="10760" max="10760" width="11.42578125" customWidth="1"/>
    <col min="10761" max="10761" width="13.5703125" customWidth="1"/>
    <col min="11000" max="11000" width="23.140625" customWidth="1"/>
    <col min="11001" max="11001" width="42.85546875" customWidth="1"/>
    <col min="11003" max="11003" width="11.28515625" customWidth="1"/>
    <col min="11004" max="11004" width="12.85546875" customWidth="1"/>
    <col min="11005" max="11005" width="12.140625" customWidth="1"/>
    <col min="11006" max="11006" width="11.7109375" customWidth="1"/>
    <col min="11007" max="11007" width="11.42578125" customWidth="1"/>
    <col min="11008" max="11008" width="12.7109375" customWidth="1"/>
    <col min="11009" max="11009" width="4.140625" customWidth="1"/>
    <col min="11010" max="11010" width="45.28515625" customWidth="1"/>
    <col min="11011" max="11011" width="14.85546875" customWidth="1"/>
    <col min="11012" max="11012" width="12.28515625" customWidth="1"/>
    <col min="11013" max="11014" width="11.140625" customWidth="1"/>
    <col min="11015" max="11015" width="12.42578125" customWidth="1"/>
    <col min="11016" max="11016" width="11.42578125" customWidth="1"/>
    <col min="11017" max="11017" width="13.5703125" customWidth="1"/>
    <col min="11256" max="11256" width="23.140625" customWidth="1"/>
    <col min="11257" max="11257" width="42.85546875" customWidth="1"/>
    <col min="11259" max="11259" width="11.28515625" customWidth="1"/>
    <col min="11260" max="11260" width="12.85546875" customWidth="1"/>
    <col min="11261" max="11261" width="12.140625" customWidth="1"/>
    <col min="11262" max="11262" width="11.7109375" customWidth="1"/>
    <col min="11263" max="11263" width="11.42578125" customWidth="1"/>
    <col min="11264" max="11264" width="12.7109375" customWidth="1"/>
    <col min="11265" max="11265" width="4.140625" customWidth="1"/>
    <col min="11266" max="11266" width="45.28515625" customWidth="1"/>
    <col min="11267" max="11267" width="14.85546875" customWidth="1"/>
    <col min="11268" max="11268" width="12.28515625" customWidth="1"/>
    <col min="11269" max="11270" width="11.140625" customWidth="1"/>
    <col min="11271" max="11271" width="12.42578125" customWidth="1"/>
    <col min="11272" max="11272" width="11.42578125" customWidth="1"/>
    <col min="11273" max="11273" width="13.5703125" customWidth="1"/>
    <col min="11512" max="11512" width="23.140625" customWidth="1"/>
    <col min="11513" max="11513" width="42.85546875" customWidth="1"/>
    <col min="11515" max="11515" width="11.28515625" customWidth="1"/>
    <col min="11516" max="11516" width="12.85546875" customWidth="1"/>
    <col min="11517" max="11517" width="12.140625" customWidth="1"/>
    <col min="11518" max="11518" width="11.7109375" customWidth="1"/>
    <col min="11519" max="11519" width="11.42578125" customWidth="1"/>
    <col min="11520" max="11520" width="12.7109375" customWidth="1"/>
    <col min="11521" max="11521" width="4.140625" customWidth="1"/>
    <col min="11522" max="11522" width="45.28515625" customWidth="1"/>
    <col min="11523" max="11523" width="14.85546875" customWidth="1"/>
    <col min="11524" max="11524" width="12.28515625" customWidth="1"/>
    <col min="11525" max="11526" width="11.140625" customWidth="1"/>
    <col min="11527" max="11527" width="12.42578125" customWidth="1"/>
    <col min="11528" max="11528" width="11.42578125" customWidth="1"/>
    <col min="11529" max="11529" width="13.5703125" customWidth="1"/>
    <col min="11768" max="11768" width="23.140625" customWidth="1"/>
    <col min="11769" max="11769" width="42.85546875" customWidth="1"/>
    <col min="11771" max="11771" width="11.28515625" customWidth="1"/>
    <col min="11772" max="11772" width="12.85546875" customWidth="1"/>
    <col min="11773" max="11773" width="12.140625" customWidth="1"/>
    <col min="11774" max="11774" width="11.7109375" customWidth="1"/>
    <col min="11775" max="11775" width="11.42578125" customWidth="1"/>
    <col min="11776" max="11776" width="12.7109375" customWidth="1"/>
    <col min="11777" max="11777" width="4.140625" customWidth="1"/>
    <col min="11778" max="11778" width="45.28515625" customWidth="1"/>
    <col min="11779" max="11779" width="14.85546875" customWidth="1"/>
    <col min="11780" max="11780" width="12.28515625" customWidth="1"/>
    <col min="11781" max="11782" width="11.140625" customWidth="1"/>
    <col min="11783" max="11783" width="12.42578125" customWidth="1"/>
    <col min="11784" max="11784" width="11.42578125" customWidth="1"/>
    <col min="11785" max="11785" width="13.5703125" customWidth="1"/>
    <col min="12024" max="12024" width="23.140625" customWidth="1"/>
    <col min="12025" max="12025" width="42.85546875" customWidth="1"/>
    <col min="12027" max="12027" width="11.28515625" customWidth="1"/>
    <col min="12028" max="12028" width="12.85546875" customWidth="1"/>
    <col min="12029" max="12029" width="12.140625" customWidth="1"/>
    <col min="12030" max="12030" width="11.7109375" customWidth="1"/>
    <col min="12031" max="12031" width="11.42578125" customWidth="1"/>
    <col min="12032" max="12032" width="12.7109375" customWidth="1"/>
    <col min="12033" max="12033" width="4.140625" customWidth="1"/>
    <col min="12034" max="12034" width="45.28515625" customWidth="1"/>
    <col min="12035" max="12035" width="14.85546875" customWidth="1"/>
    <col min="12036" max="12036" width="12.28515625" customWidth="1"/>
    <col min="12037" max="12038" width="11.140625" customWidth="1"/>
    <col min="12039" max="12039" width="12.42578125" customWidth="1"/>
    <col min="12040" max="12040" width="11.42578125" customWidth="1"/>
    <col min="12041" max="12041" width="13.5703125" customWidth="1"/>
    <col min="12280" max="12280" width="23.140625" customWidth="1"/>
    <col min="12281" max="12281" width="42.85546875" customWidth="1"/>
    <col min="12283" max="12283" width="11.28515625" customWidth="1"/>
    <col min="12284" max="12284" width="12.85546875" customWidth="1"/>
    <col min="12285" max="12285" width="12.140625" customWidth="1"/>
    <col min="12286" max="12286" width="11.7109375" customWidth="1"/>
    <col min="12287" max="12287" width="11.42578125" customWidth="1"/>
    <col min="12288" max="12288" width="12.7109375" customWidth="1"/>
    <col min="12289" max="12289" width="4.140625" customWidth="1"/>
    <col min="12290" max="12290" width="45.28515625" customWidth="1"/>
    <col min="12291" max="12291" width="14.85546875" customWidth="1"/>
    <col min="12292" max="12292" width="12.28515625" customWidth="1"/>
    <col min="12293" max="12294" width="11.140625" customWidth="1"/>
    <col min="12295" max="12295" width="12.42578125" customWidth="1"/>
    <col min="12296" max="12296" width="11.42578125" customWidth="1"/>
    <col min="12297" max="12297" width="13.5703125" customWidth="1"/>
    <col min="12536" max="12536" width="23.140625" customWidth="1"/>
    <col min="12537" max="12537" width="42.85546875" customWidth="1"/>
    <col min="12539" max="12539" width="11.28515625" customWidth="1"/>
    <col min="12540" max="12540" width="12.85546875" customWidth="1"/>
    <col min="12541" max="12541" width="12.140625" customWidth="1"/>
    <col min="12542" max="12542" width="11.7109375" customWidth="1"/>
    <col min="12543" max="12543" width="11.42578125" customWidth="1"/>
    <col min="12544" max="12544" width="12.7109375" customWidth="1"/>
    <col min="12545" max="12545" width="4.140625" customWidth="1"/>
    <col min="12546" max="12546" width="45.28515625" customWidth="1"/>
    <col min="12547" max="12547" width="14.85546875" customWidth="1"/>
    <col min="12548" max="12548" width="12.28515625" customWidth="1"/>
    <col min="12549" max="12550" width="11.140625" customWidth="1"/>
    <col min="12551" max="12551" width="12.42578125" customWidth="1"/>
    <col min="12552" max="12552" width="11.42578125" customWidth="1"/>
    <col min="12553" max="12553" width="13.5703125" customWidth="1"/>
    <col min="12792" max="12792" width="23.140625" customWidth="1"/>
    <col min="12793" max="12793" width="42.85546875" customWidth="1"/>
    <col min="12795" max="12795" width="11.28515625" customWidth="1"/>
    <col min="12796" max="12796" width="12.85546875" customWidth="1"/>
    <col min="12797" max="12797" width="12.140625" customWidth="1"/>
    <col min="12798" max="12798" width="11.7109375" customWidth="1"/>
    <col min="12799" max="12799" width="11.42578125" customWidth="1"/>
    <col min="12800" max="12800" width="12.7109375" customWidth="1"/>
    <col min="12801" max="12801" width="4.140625" customWidth="1"/>
    <col min="12802" max="12802" width="45.28515625" customWidth="1"/>
    <col min="12803" max="12803" width="14.85546875" customWidth="1"/>
    <col min="12804" max="12804" width="12.28515625" customWidth="1"/>
    <col min="12805" max="12806" width="11.140625" customWidth="1"/>
    <col min="12807" max="12807" width="12.42578125" customWidth="1"/>
    <col min="12808" max="12808" width="11.42578125" customWidth="1"/>
    <col min="12809" max="12809" width="13.5703125" customWidth="1"/>
    <col min="13048" max="13048" width="23.140625" customWidth="1"/>
    <col min="13049" max="13049" width="42.85546875" customWidth="1"/>
    <col min="13051" max="13051" width="11.28515625" customWidth="1"/>
    <col min="13052" max="13052" width="12.85546875" customWidth="1"/>
    <col min="13053" max="13053" width="12.140625" customWidth="1"/>
    <col min="13054" max="13054" width="11.7109375" customWidth="1"/>
    <col min="13055" max="13055" width="11.42578125" customWidth="1"/>
    <col min="13056" max="13056" width="12.7109375" customWidth="1"/>
    <col min="13057" max="13057" width="4.140625" customWidth="1"/>
    <col min="13058" max="13058" width="45.28515625" customWidth="1"/>
    <col min="13059" max="13059" width="14.85546875" customWidth="1"/>
    <col min="13060" max="13060" width="12.28515625" customWidth="1"/>
    <col min="13061" max="13062" width="11.140625" customWidth="1"/>
    <col min="13063" max="13063" width="12.42578125" customWidth="1"/>
    <col min="13064" max="13064" width="11.42578125" customWidth="1"/>
    <col min="13065" max="13065" width="13.5703125" customWidth="1"/>
    <col min="13304" max="13304" width="23.140625" customWidth="1"/>
    <col min="13305" max="13305" width="42.85546875" customWidth="1"/>
    <col min="13307" max="13307" width="11.28515625" customWidth="1"/>
    <col min="13308" max="13308" width="12.85546875" customWidth="1"/>
    <col min="13309" max="13309" width="12.140625" customWidth="1"/>
    <col min="13310" max="13310" width="11.7109375" customWidth="1"/>
    <col min="13311" max="13311" width="11.42578125" customWidth="1"/>
    <col min="13312" max="13312" width="12.7109375" customWidth="1"/>
    <col min="13313" max="13313" width="4.140625" customWidth="1"/>
    <col min="13314" max="13314" width="45.28515625" customWidth="1"/>
    <col min="13315" max="13315" width="14.85546875" customWidth="1"/>
    <col min="13316" max="13316" width="12.28515625" customWidth="1"/>
    <col min="13317" max="13318" width="11.140625" customWidth="1"/>
    <col min="13319" max="13319" width="12.42578125" customWidth="1"/>
    <col min="13320" max="13320" width="11.42578125" customWidth="1"/>
    <col min="13321" max="13321" width="13.5703125" customWidth="1"/>
    <col min="13560" max="13560" width="23.140625" customWidth="1"/>
    <col min="13561" max="13561" width="42.85546875" customWidth="1"/>
    <col min="13563" max="13563" width="11.28515625" customWidth="1"/>
    <col min="13564" max="13564" width="12.85546875" customWidth="1"/>
    <col min="13565" max="13565" width="12.140625" customWidth="1"/>
    <col min="13566" max="13566" width="11.7109375" customWidth="1"/>
    <col min="13567" max="13567" width="11.42578125" customWidth="1"/>
    <col min="13568" max="13568" width="12.7109375" customWidth="1"/>
    <col min="13569" max="13569" width="4.140625" customWidth="1"/>
    <col min="13570" max="13570" width="45.28515625" customWidth="1"/>
    <col min="13571" max="13571" width="14.85546875" customWidth="1"/>
    <col min="13572" max="13572" width="12.28515625" customWidth="1"/>
    <col min="13573" max="13574" width="11.140625" customWidth="1"/>
    <col min="13575" max="13575" width="12.42578125" customWidth="1"/>
    <col min="13576" max="13576" width="11.42578125" customWidth="1"/>
    <col min="13577" max="13577" width="13.5703125" customWidth="1"/>
    <col min="13816" max="13816" width="23.140625" customWidth="1"/>
    <col min="13817" max="13817" width="42.85546875" customWidth="1"/>
    <col min="13819" max="13819" width="11.28515625" customWidth="1"/>
    <col min="13820" max="13820" width="12.85546875" customWidth="1"/>
    <col min="13821" max="13821" width="12.140625" customWidth="1"/>
    <col min="13822" max="13822" width="11.7109375" customWidth="1"/>
    <col min="13823" max="13823" width="11.42578125" customWidth="1"/>
    <col min="13824" max="13824" width="12.7109375" customWidth="1"/>
    <col min="13825" max="13825" width="4.140625" customWidth="1"/>
    <col min="13826" max="13826" width="45.28515625" customWidth="1"/>
    <col min="13827" max="13827" width="14.85546875" customWidth="1"/>
    <col min="13828" max="13828" width="12.28515625" customWidth="1"/>
    <col min="13829" max="13830" width="11.140625" customWidth="1"/>
    <col min="13831" max="13831" width="12.42578125" customWidth="1"/>
    <col min="13832" max="13832" width="11.42578125" customWidth="1"/>
    <col min="13833" max="13833" width="13.5703125" customWidth="1"/>
    <col min="14072" max="14072" width="23.140625" customWidth="1"/>
    <col min="14073" max="14073" width="42.85546875" customWidth="1"/>
    <col min="14075" max="14075" width="11.28515625" customWidth="1"/>
    <col min="14076" max="14076" width="12.85546875" customWidth="1"/>
    <col min="14077" max="14077" width="12.140625" customWidth="1"/>
    <col min="14078" max="14078" width="11.7109375" customWidth="1"/>
    <col min="14079" max="14079" width="11.42578125" customWidth="1"/>
    <col min="14080" max="14080" width="12.7109375" customWidth="1"/>
    <col min="14081" max="14081" width="4.140625" customWidth="1"/>
    <col min="14082" max="14082" width="45.28515625" customWidth="1"/>
    <col min="14083" max="14083" width="14.85546875" customWidth="1"/>
    <col min="14084" max="14084" width="12.28515625" customWidth="1"/>
    <col min="14085" max="14086" width="11.140625" customWidth="1"/>
    <col min="14087" max="14087" width="12.42578125" customWidth="1"/>
    <col min="14088" max="14088" width="11.42578125" customWidth="1"/>
    <col min="14089" max="14089" width="13.5703125" customWidth="1"/>
    <col min="14328" max="14328" width="23.140625" customWidth="1"/>
    <col min="14329" max="14329" width="42.85546875" customWidth="1"/>
    <col min="14331" max="14331" width="11.28515625" customWidth="1"/>
    <col min="14332" max="14332" width="12.85546875" customWidth="1"/>
    <col min="14333" max="14333" width="12.140625" customWidth="1"/>
    <col min="14334" max="14334" width="11.7109375" customWidth="1"/>
    <col min="14335" max="14335" width="11.42578125" customWidth="1"/>
    <col min="14336" max="14336" width="12.7109375" customWidth="1"/>
    <col min="14337" max="14337" width="4.140625" customWidth="1"/>
    <col min="14338" max="14338" width="45.28515625" customWidth="1"/>
    <col min="14339" max="14339" width="14.85546875" customWidth="1"/>
    <col min="14340" max="14340" width="12.28515625" customWidth="1"/>
    <col min="14341" max="14342" width="11.140625" customWidth="1"/>
    <col min="14343" max="14343" width="12.42578125" customWidth="1"/>
    <col min="14344" max="14344" width="11.42578125" customWidth="1"/>
    <col min="14345" max="14345" width="13.5703125" customWidth="1"/>
    <col min="14584" max="14584" width="23.140625" customWidth="1"/>
    <col min="14585" max="14585" width="42.85546875" customWidth="1"/>
    <col min="14587" max="14587" width="11.28515625" customWidth="1"/>
    <col min="14588" max="14588" width="12.85546875" customWidth="1"/>
    <col min="14589" max="14589" width="12.140625" customWidth="1"/>
    <col min="14590" max="14590" width="11.7109375" customWidth="1"/>
    <col min="14591" max="14591" width="11.42578125" customWidth="1"/>
    <col min="14592" max="14592" width="12.7109375" customWidth="1"/>
    <col min="14593" max="14593" width="4.140625" customWidth="1"/>
    <col min="14594" max="14594" width="45.28515625" customWidth="1"/>
    <col min="14595" max="14595" width="14.85546875" customWidth="1"/>
    <col min="14596" max="14596" width="12.28515625" customWidth="1"/>
    <col min="14597" max="14598" width="11.140625" customWidth="1"/>
    <col min="14599" max="14599" width="12.42578125" customWidth="1"/>
    <col min="14600" max="14600" width="11.42578125" customWidth="1"/>
    <col min="14601" max="14601" width="13.5703125" customWidth="1"/>
    <col min="14840" max="14840" width="23.140625" customWidth="1"/>
    <col min="14841" max="14841" width="42.85546875" customWidth="1"/>
    <col min="14843" max="14843" width="11.28515625" customWidth="1"/>
    <col min="14844" max="14844" width="12.85546875" customWidth="1"/>
    <col min="14845" max="14845" width="12.140625" customWidth="1"/>
    <col min="14846" max="14846" width="11.7109375" customWidth="1"/>
    <col min="14847" max="14847" width="11.42578125" customWidth="1"/>
    <col min="14848" max="14848" width="12.7109375" customWidth="1"/>
    <col min="14849" max="14849" width="4.140625" customWidth="1"/>
    <col min="14850" max="14850" width="45.28515625" customWidth="1"/>
    <col min="14851" max="14851" width="14.85546875" customWidth="1"/>
    <col min="14852" max="14852" width="12.28515625" customWidth="1"/>
    <col min="14853" max="14854" width="11.140625" customWidth="1"/>
    <col min="14855" max="14855" width="12.42578125" customWidth="1"/>
    <col min="14856" max="14856" width="11.42578125" customWidth="1"/>
    <col min="14857" max="14857" width="13.5703125" customWidth="1"/>
    <col min="15096" max="15096" width="23.140625" customWidth="1"/>
    <col min="15097" max="15097" width="42.85546875" customWidth="1"/>
    <col min="15099" max="15099" width="11.28515625" customWidth="1"/>
    <col min="15100" max="15100" width="12.85546875" customWidth="1"/>
    <col min="15101" max="15101" width="12.140625" customWidth="1"/>
    <col min="15102" max="15102" width="11.7109375" customWidth="1"/>
    <col min="15103" max="15103" width="11.42578125" customWidth="1"/>
    <col min="15104" max="15104" width="12.7109375" customWidth="1"/>
    <col min="15105" max="15105" width="4.140625" customWidth="1"/>
    <col min="15106" max="15106" width="45.28515625" customWidth="1"/>
    <col min="15107" max="15107" width="14.85546875" customWidth="1"/>
    <col min="15108" max="15108" width="12.28515625" customWidth="1"/>
    <col min="15109" max="15110" width="11.140625" customWidth="1"/>
    <col min="15111" max="15111" width="12.42578125" customWidth="1"/>
    <col min="15112" max="15112" width="11.42578125" customWidth="1"/>
    <col min="15113" max="15113" width="13.5703125" customWidth="1"/>
    <col min="15352" max="15352" width="23.140625" customWidth="1"/>
    <col min="15353" max="15353" width="42.85546875" customWidth="1"/>
    <col min="15355" max="15355" width="11.28515625" customWidth="1"/>
    <col min="15356" max="15356" width="12.85546875" customWidth="1"/>
    <col min="15357" max="15357" width="12.140625" customWidth="1"/>
    <col min="15358" max="15358" width="11.7109375" customWidth="1"/>
    <col min="15359" max="15359" width="11.42578125" customWidth="1"/>
    <col min="15360" max="15360" width="12.7109375" customWidth="1"/>
    <col min="15361" max="15361" width="4.140625" customWidth="1"/>
    <col min="15362" max="15362" width="45.28515625" customWidth="1"/>
    <col min="15363" max="15363" width="14.85546875" customWidth="1"/>
    <col min="15364" max="15364" width="12.28515625" customWidth="1"/>
    <col min="15365" max="15366" width="11.140625" customWidth="1"/>
    <col min="15367" max="15367" width="12.42578125" customWidth="1"/>
    <col min="15368" max="15368" width="11.42578125" customWidth="1"/>
    <col min="15369" max="15369" width="13.5703125" customWidth="1"/>
    <col min="15608" max="15608" width="23.140625" customWidth="1"/>
    <col min="15609" max="15609" width="42.85546875" customWidth="1"/>
    <col min="15611" max="15611" width="11.28515625" customWidth="1"/>
    <col min="15612" max="15612" width="12.85546875" customWidth="1"/>
    <col min="15613" max="15613" width="12.140625" customWidth="1"/>
    <col min="15614" max="15614" width="11.7109375" customWidth="1"/>
    <col min="15615" max="15615" width="11.42578125" customWidth="1"/>
    <col min="15616" max="15616" width="12.7109375" customWidth="1"/>
    <col min="15617" max="15617" width="4.140625" customWidth="1"/>
    <col min="15618" max="15618" width="45.28515625" customWidth="1"/>
    <col min="15619" max="15619" width="14.85546875" customWidth="1"/>
    <col min="15620" max="15620" width="12.28515625" customWidth="1"/>
    <col min="15621" max="15622" width="11.140625" customWidth="1"/>
    <col min="15623" max="15623" width="12.42578125" customWidth="1"/>
    <col min="15624" max="15624" width="11.42578125" customWidth="1"/>
    <col min="15625" max="15625" width="13.5703125" customWidth="1"/>
    <col min="15864" max="15864" width="23.140625" customWidth="1"/>
    <col min="15865" max="15865" width="42.85546875" customWidth="1"/>
    <col min="15867" max="15867" width="11.28515625" customWidth="1"/>
    <col min="15868" max="15868" width="12.85546875" customWidth="1"/>
    <col min="15869" max="15869" width="12.140625" customWidth="1"/>
    <col min="15870" max="15870" width="11.7109375" customWidth="1"/>
    <col min="15871" max="15871" width="11.42578125" customWidth="1"/>
    <col min="15872" max="15872" width="12.7109375" customWidth="1"/>
    <col min="15873" max="15873" width="4.140625" customWidth="1"/>
    <col min="15874" max="15874" width="45.28515625" customWidth="1"/>
    <col min="15875" max="15875" width="14.85546875" customWidth="1"/>
    <col min="15876" max="15876" width="12.28515625" customWidth="1"/>
    <col min="15877" max="15878" width="11.140625" customWidth="1"/>
    <col min="15879" max="15879" width="12.42578125" customWidth="1"/>
    <col min="15880" max="15880" width="11.42578125" customWidth="1"/>
    <col min="15881" max="15881" width="13.5703125" customWidth="1"/>
    <col min="16120" max="16120" width="23.140625" customWidth="1"/>
    <col min="16121" max="16121" width="42.85546875" customWidth="1"/>
    <col min="16123" max="16123" width="11.28515625" customWidth="1"/>
    <col min="16124" max="16124" width="12.85546875" customWidth="1"/>
    <col min="16125" max="16125" width="12.140625" customWidth="1"/>
    <col min="16126" max="16126" width="11.7109375" customWidth="1"/>
    <col min="16127" max="16127" width="11.42578125" customWidth="1"/>
    <col min="16128" max="16128" width="12.7109375" customWidth="1"/>
    <col min="16129" max="16129" width="4.140625" customWidth="1"/>
    <col min="16130" max="16130" width="45.28515625" customWidth="1"/>
    <col min="16131" max="16131" width="14.85546875" customWidth="1"/>
    <col min="16132" max="16132" width="12.28515625" customWidth="1"/>
    <col min="16133" max="16134" width="11.140625" customWidth="1"/>
    <col min="16135" max="16135" width="12.42578125" customWidth="1"/>
    <col min="16136" max="16136" width="11.42578125" customWidth="1"/>
    <col min="16137" max="16137" width="13.5703125" customWidth="1"/>
  </cols>
  <sheetData>
    <row r="1" spans="1:36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4"/>
      <c r="Z1" s="4"/>
    </row>
    <row r="2" spans="1:36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  <c r="X2" s="3"/>
      <c r="Y2" s="4"/>
      <c r="Z2" s="4"/>
    </row>
    <row r="3" spans="1:36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209</v>
      </c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2"/>
      <c r="W3" s="3"/>
      <c r="X3" s="3"/>
      <c r="Y3" s="4"/>
      <c r="Z3" s="4"/>
    </row>
    <row r="4" spans="1:36" ht="18.75" x14ac:dyDescent="0.3">
      <c r="A4" s="1" t="s">
        <v>209</v>
      </c>
      <c r="B4" s="1"/>
      <c r="C4" s="1"/>
      <c r="D4" s="1"/>
      <c r="E4" s="1"/>
      <c r="F4" s="1"/>
      <c r="G4" s="3"/>
      <c r="H4" s="3"/>
      <c r="I4" s="6"/>
      <c r="J4" s="1" t="s">
        <v>220</v>
      </c>
      <c r="K4" s="1"/>
      <c r="L4" s="1"/>
      <c r="M4" s="1"/>
      <c r="N4" s="1"/>
      <c r="O4" s="1"/>
      <c r="P4" s="1"/>
      <c r="Q4" s="3"/>
      <c r="R4" s="1"/>
      <c r="S4" s="1"/>
      <c r="T4" s="1"/>
      <c r="U4" s="1"/>
      <c r="V4" s="2"/>
      <c r="W4" s="3"/>
      <c r="X4" s="3"/>
      <c r="Y4" s="4"/>
      <c r="Z4" s="4"/>
    </row>
    <row r="5" spans="1:36" ht="18.75" x14ac:dyDescent="0.3">
      <c r="A5" s="1" t="s">
        <v>220</v>
      </c>
      <c r="B5" s="1"/>
      <c r="C5" s="1"/>
      <c r="D5" s="1"/>
      <c r="E5" s="1"/>
      <c r="F5" s="1"/>
      <c r="G5" s="3"/>
      <c r="H5" s="3"/>
      <c r="I5" s="6"/>
      <c r="J5" s="1" t="s">
        <v>211</v>
      </c>
      <c r="K5" s="1"/>
      <c r="L5" s="1"/>
      <c r="M5" s="1"/>
      <c r="N5" s="1"/>
      <c r="O5" s="1"/>
      <c r="P5" s="1"/>
      <c r="Q5" s="3"/>
      <c r="R5" s="1"/>
      <c r="S5" s="1"/>
      <c r="T5" s="1"/>
      <c r="U5" s="1"/>
      <c r="V5" s="2"/>
      <c r="W5" s="3"/>
      <c r="X5" s="3"/>
      <c r="Y5" s="4"/>
      <c r="Z5" s="4"/>
      <c r="AJ5" s="7"/>
    </row>
    <row r="6" spans="1:36" ht="18.75" x14ac:dyDescent="0.3">
      <c r="A6" s="1" t="s">
        <v>211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2"/>
      <c r="P6" s="2"/>
      <c r="Q6" s="3"/>
      <c r="R6" s="2"/>
      <c r="S6" s="2"/>
      <c r="T6" s="2"/>
      <c r="U6" s="2"/>
      <c r="V6" s="2"/>
      <c r="W6" s="3"/>
      <c r="X6" s="3"/>
      <c r="Y6" s="4"/>
      <c r="Z6" s="4"/>
    </row>
    <row r="7" spans="1:36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4"/>
    </row>
    <row r="8" spans="1:36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F8" s="7"/>
      <c r="AI8" s="7"/>
      <c r="AJ8" s="7"/>
    </row>
    <row r="9" spans="1:36" ht="16.5" thickBot="1" x14ac:dyDescent="0.3">
      <c r="A9" s="8" t="s">
        <v>7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8</v>
      </c>
      <c r="M9" s="15" t="s">
        <v>205</v>
      </c>
      <c r="N9" s="15" t="s">
        <v>208</v>
      </c>
      <c r="O9" s="15" t="s">
        <v>9</v>
      </c>
      <c r="P9" s="15" t="s">
        <v>9</v>
      </c>
      <c r="Q9" s="15" t="s">
        <v>10</v>
      </c>
      <c r="R9" s="15" t="s">
        <v>11</v>
      </c>
      <c r="S9" s="14" t="s">
        <v>12</v>
      </c>
      <c r="T9" s="15" t="s">
        <v>13</v>
      </c>
      <c r="U9" s="15" t="s">
        <v>14</v>
      </c>
      <c r="V9" s="16"/>
      <c r="W9" s="17" t="s">
        <v>15</v>
      </c>
      <c r="X9" s="17"/>
      <c r="Y9" s="17" t="s">
        <v>1</v>
      </c>
      <c r="Z9" s="18" t="s">
        <v>1</v>
      </c>
      <c r="AA9" s="19"/>
      <c r="AJ9" s="7"/>
    </row>
    <row r="10" spans="1:36" ht="15.75" x14ac:dyDescent="0.25">
      <c r="A10" s="20" t="s">
        <v>16</v>
      </c>
      <c r="B10" s="21">
        <f>B12+B13</f>
        <v>3730.7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17</v>
      </c>
      <c r="M10" s="26" t="s">
        <v>219</v>
      </c>
      <c r="N10" s="26" t="s">
        <v>207</v>
      </c>
      <c r="O10" s="26" t="s">
        <v>18</v>
      </c>
      <c r="P10" s="26" t="s">
        <v>18</v>
      </c>
      <c r="Q10" s="26" t="s">
        <v>19</v>
      </c>
      <c r="R10" s="26" t="s">
        <v>18</v>
      </c>
      <c r="S10" s="26" t="s">
        <v>18</v>
      </c>
      <c r="T10" s="26" t="s">
        <v>20</v>
      </c>
      <c r="U10" s="26" t="s">
        <v>21</v>
      </c>
      <c r="V10" s="26" t="s">
        <v>22</v>
      </c>
      <c r="W10" s="26" t="s">
        <v>23</v>
      </c>
      <c r="X10" s="26" t="s">
        <v>24</v>
      </c>
      <c r="Y10" s="26" t="s">
        <v>25</v>
      </c>
      <c r="Z10" s="26" t="s">
        <v>26</v>
      </c>
      <c r="AA10" s="27"/>
      <c r="AI10" s="7"/>
      <c r="AJ10" s="7"/>
    </row>
    <row r="11" spans="1:36" ht="16.5" thickBot="1" x14ac:dyDescent="0.3">
      <c r="A11" s="28" t="s">
        <v>27</v>
      </c>
      <c r="B11" s="29" t="s">
        <v>28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206</v>
      </c>
      <c r="N11" s="32"/>
      <c r="O11" s="32" t="s">
        <v>29</v>
      </c>
      <c r="P11" s="32" t="s">
        <v>30</v>
      </c>
      <c r="Q11" s="32" t="s">
        <v>18</v>
      </c>
      <c r="R11" s="32"/>
      <c r="S11" s="32"/>
      <c r="T11" s="32"/>
      <c r="U11" s="32" t="s">
        <v>31</v>
      </c>
      <c r="V11" s="32"/>
      <c r="W11" s="32"/>
      <c r="X11" s="32"/>
      <c r="Y11" s="32"/>
      <c r="Z11" s="32"/>
    </row>
    <row r="12" spans="1:36" ht="16.5" thickBot="1" x14ac:dyDescent="0.3">
      <c r="A12" s="33" t="s">
        <v>32</v>
      </c>
      <c r="B12" s="21">
        <v>3612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33</v>
      </c>
      <c r="M12" s="32" t="s">
        <v>33</v>
      </c>
      <c r="N12" s="32" t="s">
        <v>33</v>
      </c>
      <c r="O12" s="32" t="s">
        <v>33</v>
      </c>
      <c r="P12" s="32" t="s">
        <v>33</v>
      </c>
      <c r="Q12" s="32" t="s">
        <v>33</v>
      </c>
      <c r="R12" s="32" t="s">
        <v>33</v>
      </c>
      <c r="S12" s="32" t="s">
        <v>33</v>
      </c>
      <c r="T12" s="32" t="s">
        <v>33</v>
      </c>
      <c r="U12" s="32" t="s">
        <v>34</v>
      </c>
      <c r="V12" s="32" t="s">
        <v>33</v>
      </c>
      <c r="W12" s="32" t="s">
        <v>33</v>
      </c>
      <c r="X12" s="32" t="s">
        <v>33</v>
      </c>
      <c r="Y12" s="32" t="s">
        <v>33</v>
      </c>
      <c r="Z12" s="32" t="s">
        <v>33</v>
      </c>
      <c r="AB12" s="36"/>
      <c r="AJ12" s="7"/>
    </row>
    <row r="13" spans="1:36" ht="16.5" thickBot="1" x14ac:dyDescent="0.3">
      <c r="A13" s="37" t="s">
        <v>36</v>
      </c>
      <c r="B13" s="38">
        <v>118.7</v>
      </c>
      <c r="C13" s="39"/>
      <c r="D13" s="39"/>
      <c r="E13" s="39"/>
      <c r="F13" s="39"/>
      <c r="G13" s="39"/>
      <c r="H13" s="40"/>
      <c r="I13" s="6"/>
      <c r="J13" s="41" t="s">
        <v>37</v>
      </c>
      <c r="K13" s="42" t="s">
        <v>223</v>
      </c>
      <c r="L13" s="43">
        <v>-583622.54</v>
      </c>
      <c r="M13" s="43">
        <v>-314.29000000000002</v>
      </c>
      <c r="N13" s="43">
        <v>7243.08</v>
      </c>
      <c r="O13" s="43"/>
      <c r="P13" s="43"/>
      <c r="Q13" s="43"/>
      <c r="R13" s="43"/>
      <c r="S13" s="43"/>
      <c r="T13" s="43"/>
      <c r="U13" s="44"/>
      <c r="V13" s="45"/>
      <c r="W13" s="44"/>
      <c r="X13" s="44"/>
      <c r="Y13" s="44"/>
      <c r="Z13" s="46"/>
    </row>
    <row r="14" spans="1:36" ht="15.75" x14ac:dyDescent="0.25">
      <c r="A14" s="47"/>
      <c r="B14" s="159"/>
      <c r="C14" s="48" t="s">
        <v>38</v>
      </c>
      <c r="D14" s="49"/>
      <c r="E14" s="48" t="s">
        <v>39</v>
      </c>
      <c r="F14" s="50"/>
      <c r="G14" s="51" t="s">
        <v>40</v>
      </c>
      <c r="H14" s="50"/>
      <c r="I14" s="52"/>
      <c r="J14" s="24"/>
      <c r="K14" s="53"/>
      <c r="L14" s="54"/>
      <c r="M14" s="54"/>
      <c r="N14" s="54"/>
      <c r="O14" s="55"/>
      <c r="P14" s="55"/>
      <c r="Q14" s="55"/>
      <c r="R14" s="55"/>
      <c r="S14" s="55"/>
      <c r="T14" s="55"/>
      <c r="U14" s="54"/>
      <c r="V14" s="54"/>
      <c r="W14" s="54"/>
      <c r="X14" s="54"/>
      <c r="Y14" s="54"/>
      <c r="Z14" s="27"/>
      <c r="AJ14" s="7"/>
    </row>
    <row r="15" spans="1:36" ht="15.75" x14ac:dyDescent="0.25">
      <c r="A15" s="47" t="s">
        <v>42</v>
      </c>
      <c r="B15" s="56" t="s">
        <v>43</v>
      </c>
      <c r="C15" s="57" t="s">
        <v>44</v>
      </c>
      <c r="D15" s="58" t="s">
        <v>45</v>
      </c>
      <c r="E15" s="57" t="s">
        <v>44</v>
      </c>
      <c r="F15" s="59" t="s">
        <v>45</v>
      </c>
      <c r="G15" s="60" t="s">
        <v>44</v>
      </c>
      <c r="H15" s="59" t="s">
        <v>45</v>
      </c>
      <c r="I15" s="52"/>
      <c r="J15" s="61">
        <v>1</v>
      </c>
      <c r="K15" s="62" t="s">
        <v>224</v>
      </c>
      <c r="L15" s="55">
        <v>601197.44999999995</v>
      </c>
      <c r="M15" s="55">
        <v>31060.34</v>
      </c>
      <c r="N15" s="55">
        <v>15397.33</v>
      </c>
      <c r="O15" s="55">
        <v>8456.0499999999993</v>
      </c>
      <c r="P15" s="55">
        <v>0</v>
      </c>
      <c r="Q15" s="55">
        <v>2689.82</v>
      </c>
      <c r="R15" s="55">
        <v>1732.55</v>
      </c>
      <c r="S15" s="55">
        <v>21561.63</v>
      </c>
      <c r="T15" s="55">
        <v>-1138.97</v>
      </c>
      <c r="U15" s="55">
        <f>V15+W15+X15+Y15+Z15</f>
        <v>225109.9</v>
      </c>
      <c r="V15" s="55">
        <v>2970.97</v>
      </c>
      <c r="W15" s="55">
        <v>1202.29</v>
      </c>
      <c r="X15" s="55">
        <v>1428.26</v>
      </c>
      <c r="Y15" s="55">
        <v>2170.85</v>
      </c>
      <c r="Z15" s="66">
        <v>217337.53</v>
      </c>
      <c r="AA15" s="27"/>
    </row>
    <row r="16" spans="1:36" ht="15.75" x14ac:dyDescent="0.25">
      <c r="A16" s="47" t="s">
        <v>47</v>
      </c>
      <c r="B16" s="47"/>
      <c r="C16" s="57" t="s">
        <v>48</v>
      </c>
      <c r="D16" s="58" t="s">
        <v>49</v>
      </c>
      <c r="E16" s="57" t="s">
        <v>48</v>
      </c>
      <c r="F16" s="59" t="s">
        <v>50</v>
      </c>
      <c r="G16" s="60" t="s">
        <v>48</v>
      </c>
      <c r="H16" s="59" t="s">
        <v>50</v>
      </c>
      <c r="I16" s="64"/>
      <c r="J16" s="61"/>
      <c r="K16" s="6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66"/>
      <c r="AA16" s="27"/>
      <c r="AJ16" s="7"/>
    </row>
    <row r="17" spans="1:36" ht="15.75" x14ac:dyDescent="0.25">
      <c r="A17" s="47"/>
      <c r="B17" s="47"/>
      <c r="C17" s="20"/>
      <c r="D17" s="58" t="s">
        <v>53</v>
      </c>
      <c r="E17" s="20"/>
      <c r="F17" s="59" t="s">
        <v>53</v>
      </c>
      <c r="G17" s="67"/>
      <c r="H17" s="59" t="s">
        <v>53</v>
      </c>
      <c r="I17" s="64"/>
      <c r="J17" s="61"/>
      <c r="K17" s="6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66"/>
      <c r="AA17" s="27"/>
    </row>
    <row r="18" spans="1:36" ht="15.75" x14ac:dyDescent="0.25">
      <c r="A18" s="68"/>
      <c r="B18" s="68"/>
      <c r="C18" s="69" t="s">
        <v>34</v>
      </c>
      <c r="D18" s="70" t="s">
        <v>33</v>
      </c>
      <c r="E18" s="57" t="s">
        <v>34</v>
      </c>
      <c r="F18" s="59" t="s">
        <v>33</v>
      </c>
      <c r="G18" s="71" t="s">
        <v>34</v>
      </c>
      <c r="H18" s="72" t="s">
        <v>33</v>
      </c>
      <c r="I18" s="64"/>
      <c r="J18" s="61">
        <v>2</v>
      </c>
      <c r="K18" s="65" t="s">
        <v>225</v>
      </c>
      <c r="L18" s="55">
        <v>3286810.69</v>
      </c>
      <c r="M18" s="55">
        <v>44810.07</v>
      </c>
      <c r="N18" s="55">
        <v>89280.6</v>
      </c>
      <c r="O18" s="55">
        <v>19021.72</v>
      </c>
      <c r="P18" s="55">
        <v>0</v>
      </c>
      <c r="Q18" s="55">
        <v>27570.45</v>
      </c>
      <c r="R18" s="55">
        <v>34034.730000000003</v>
      </c>
      <c r="S18" s="55">
        <v>185382.61</v>
      </c>
      <c r="T18" s="55">
        <v>0</v>
      </c>
      <c r="U18" s="55">
        <f>V18+W18+X18+Y18+Z18</f>
        <v>97979.83</v>
      </c>
      <c r="V18" s="55">
        <v>0</v>
      </c>
      <c r="W18" s="55">
        <v>9.73</v>
      </c>
      <c r="X18" s="55">
        <v>7.88</v>
      </c>
      <c r="Y18" s="55">
        <v>0</v>
      </c>
      <c r="Z18" s="66">
        <v>97962.22</v>
      </c>
      <c r="AA18" s="27"/>
      <c r="AI18" s="7"/>
      <c r="AJ18" s="7"/>
    </row>
    <row r="19" spans="1:36" ht="16.5" customHeight="1" x14ac:dyDescent="0.25">
      <c r="A19" s="73" t="s">
        <v>58</v>
      </c>
      <c r="B19" s="160" t="s">
        <v>59</v>
      </c>
      <c r="C19" s="74">
        <f>D19*12*3730.7</f>
        <v>165643.08000000002</v>
      </c>
      <c r="D19" s="75">
        <v>3.7</v>
      </c>
      <c r="E19" s="74">
        <f>F19*12*3730.7</f>
        <v>165643.08000000002</v>
      </c>
      <c r="F19" s="76">
        <v>3.7</v>
      </c>
      <c r="G19" s="77">
        <f>C19-E19</f>
        <v>0</v>
      </c>
      <c r="H19" s="78">
        <f>D19-F19</f>
        <v>0</v>
      </c>
      <c r="I19" s="79"/>
      <c r="J19" s="61"/>
      <c r="K19" s="6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66"/>
      <c r="AA19" s="27"/>
      <c r="AJ19" s="7"/>
    </row>
    <row r="20" spans="1:36" ht="16.5" customHeight="1" x14ac:dyDescent="0.25">
      <c r="A20" s="73" t="s">
        <v>60</v>
      </c>
      <c r="B20" s="160" t="s">
        <v>61</v>
      </c>
      <c r="C20" s="80"/>
      <c r="D20" s="81"/>
      <c r="E20" s="80"/>
      <c r="F20" s="82"/>
      <c r="G20" s="83"/>
      <c r="H20" s="82"/>
      <c r="I20" s="64"/>
      <c r="J20" s="61"/>
      <c r="K20" s="6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66"/>
      <c r="AA20" s="27"/>
    </row>
    <row r="21" spans="1:36" ht="16.5" customHeight="1" x14ac:dyDescent="0.25">
      <c r="A21" s="73" t="s">
        <v>62</v>
      </c>
      <c r="B21" s="160" t="s">
        <v>63</v>
      </c>
      <c r="C21" s="80"/>
      <c r="D21" s="81"/>
      <c r="E21" s="80"/>
      <c r="F21" s="82"/>
      <c r="G21" s="83"/>
      <c r="H21" s="82"/>
      <c r="I21" s="64"/>
      <c r="J21" s="61">
        <v>3</v>
      </c>
      <c r="K21" s="65" t="s">
        <v>226</v>
      </c>
      <c r="L21" s="55">
        <v>3010029.3</v>
      </c>
      <c r="M21" s="55">
        <v>64800.91</v>
      </c>
      <c r="N21" s="55">
        <v>83342.62</v>
      </c>
      <c r="O21" s="55">
        <v>21340.799999999999</v>
      </c>
      <c r="P21" s="55">
        <v>0</v>
      </c>
      <c r="Q21" s="55">
        <v>24707.61</v>
      </c>
      <c r="R21" s="55">
        <v>29263.88</v>
      </c>
      <c r="S21" s="55">
        <v>158329.14000000001</v>
      </c>
      <c r="T21" s="55">
        <v>-47.46</v>
      </c>
      <c r="U21" s="55">
        <f>V21+W21+X21+Y21+Z21</f>
        <v>290788.49</v>
      </c>
      <c r="V21" s="55">
        <v>3686.42</v>
      </c>
      <c r="W21" s="55">
        <v>1454.7</v>
      </c>
      <c r="X21" s="55">
        <v>1768.93</v>
      </c>
      <c r="Y21" s="55">
        <v>1188.43</v>
      </c>
      <c r="Z21" s="66">
        <v>282690.01</v>
      </c>
      <c r="AA21" s="27"/>
    </row>
    <row r="22" spans="1:36" ht="16.5" customHeight="1" x14ac:dyDescent="0.25">
      <c r="A22" s="73" t="s">
        <v>66</v>
      </c>
      <c r="B22" s="160" t="s">
        <v>67</v>
      </c>
      <c r="C22" s="80"/>
      <c r="D22" s="81"/>
      <c r="E22" s="80"/>
      <c r="F22" s="82"/>
      <c r="G22" s="83"/>
      <c r="H22" s="82"/>
      <c r="I22" s="64"/>
      <c r="J22" s="61"/>
      <c r="K22" s="6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66"/>
      <c r="AA22" s="27"/>
    </row>
    <row r="23" spans="1:36" ht="16.5" customHeight="1" x14ac:dyDescent="0.25">
      <c r="A23" s="47" t="s">
        <v>69</v>
      </c>
      <c r="B23" s="160" t="s">
        <v>70</v>
      </c>
      <c r="C23" s="80"/>
      <c r="D23" s="81"/>
      <c r="E23" s="80"/>
      <c r="F23" s="82"/>
      <c r="G23" s="83"/>
      <c r="H23" s="82"/>
      <c r="I23" s="64"/>
      <c r="J23" s="61"/>
      <c r="K23" s="6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66"/>
      <c r="AA23" s="27"/>
    </row>
    <row r="24" spans="1:36" ht="16.5" customHeight="1" x14ac:dyDescent="0.25">
      <c r="A24" s="47" t="s">
        <v>72</v>
      </c>
      <c r="B24" s="160" t="s">
        <v>73</v>
      </c>
      <c r="C24" s="80"/>
      <c r="D24" s="81"/>
      <c r="E24" s="80"/>
      <c r="F24" s="82"/>
      <c r="G24" s="83"/>
      <c r="H24" s="82"/>
      <c r="I24" s="64"/>
      <c r="J24" s="61">
        <v>4</v>
      </c>
      <c r="K24" s="65" t="s">
        <v>227</v>
      </c>
      <c r="L24" s="55">
        <f t="shared" ref="L24:Z24" si="0">L15+L18-L21</f>
        <v>877978.83999999985</v>
      </c>
      <c r="M24" s="55">
        <f t="shared" si="0"/>
        <v>11069.5</v>
      </c>
      <c r="N24" s="55">
        <f t="shared" si="0"/>
        <v>21335.310000000012</v>
      </c>
      <c r="O24" s="55">
        <f t="shared" si="0"/>
        <v>6136.9700000000012</v>
      </c>
      <c r="P24" s="55">
        <f t="shared" si="0"/>
        <v>0</v>
      </c>
      <c r="Q24" s="55">
        <f t="shared" si="0"/>
        <v>5552.66</v>
      </c>
      <c r="R24" s="55">
        <f t="shared" si="0"/>
        <v>6503.4000000000051</v>
      </c>
      <c r="S24" s="55">
        <f t="shared" si="0"/>
        <v>48615.099999999977</v>
      </c>
      <c r="T24" s="55">
        <f t="shared" si="0"/>
        <v>-1091.51</v>
      </c>
      <c r="U24" s="55">
        <f t="shared" si="0"/>
        <v>32301.239999999991</v>
      </c>
      <c r="V24" s="55">
        <f t="shared" si="0"/>
        <v>-715.45000000000027</v>
      </c>
      <c r="W24" s="55">
        <f t="shared" si="0"/>
        <v>-242.68000000000006</v>
      </c>
      <c r="X24" s="55">
        <f t="shared" si="0"/>
        <v>-332.78999999999996</v>
      </c>
      <c r="Y24" s="55">
        <f t="shared" si="0"/>
        <v>982.41999999999985</v>
      </c>
      <c r="Z24" s="66">
        <f t="shared" si="0"/>
        <v>32609.739999999991</v>
      </c>
      <c r="AA24" s="27"/>
    </row>
    <row r="25" spans="1:36" ht="15.75" customHeight="1" x14ac:dyDescent="0.25">
      <c r="A25" s="47" t="s">
        <v>74</v>
      </c>
      <c r="B25" s="56" t="s">
        <v>1</v>
      </c>
      <c r="C25" s="80"/>
      <c r="D25" s="81"/>
      <c r="E25" s="80"/>
      <c r="F25" s="82"/>
      <c r="G25" s="83"/>
      <c r="H25" s="82"/>
      <c r="I25" s="64"/>
      <c r="J25" s="61"/>
      <c r="K25" s="6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66"/>
      <c r="AA25" s="27"/>
    </row>
    <row r="26" spans="1:36" ht="15.75" customHeight="1" x14ac:dyDescent="0.25">
      <c r="A26" s="47" t="s">
        <v>75</v>
      </c>
      <c r="B26" s="56" t="s">
        <v>1</v>
      </c>
      <c r="C26" s="80"/>
      <c r="D26" s="81"/>
      <c r="E26" s="80"/>
      <c r="F26" s="82"/>
      <c r="G26" s="83"/>
      <c r="H26" s="82"/>
      <c r="I26" s="64"/>
      <c r="J26" s="61"/>
      <c r="K26" s="6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66"/>
      <c r="AA26" s="27"/>
    </row>
    <row r="27" spans="1:36" ht="15.75" x14ac:dyDescent="0.25">
      <c r="A27" s="47" t="s">
        <v>77</v>
      </c>
      <c r="B27" s="56" t="s">
        <v>1</v>
      </c>
      <c r="C27" s="80"/>
      <c r="D27" s="81"/>
      <c r="E27" s="80"/>
      <c r="F27" s="82"/>
      <c r="G27" s="83"/>
      <c r="H27" s="82"/>
      <c r="I27" s="64"/>
      <c r="J27" s="61">
        <v>5</v>
      </c>
      <c r="K27" s="65" t="s">
        <v>89</v>
      </c>
      <c r="L27" s="55">
        <f>E123</f>
        <v>3163168.432</v>
      </c>
      <c r="M27" s="55">
        <f>E125+E126+E127+E128+E129</f>
        <v>60406.69</v>
      </c>
      <c r="N27" s="55">
        <f>E130+E131</f>
        <v>1006.78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66"/>
      <c r="AA27" s="27"/>
    </row>
    <row r="28" spans="1:36" ht="15.75" x14ac:dyDescent="0.25">
      <c r="A28" s="47"/>
      <c r="B28" s="56"/>
      <c r="C28" s="87"/>
      <c r="D28" s="81"/>
      <c r="E28" s="80"/>
      <c r="F28" s="82"/>
      <c r="G28" s="83"/>
      <c r="H28" s="82"/>
      <c r="I28" s="64"/>
      <c r="J28" s="61">
        <v>6</v>
      </c>
      <c r="K28" s="65" t="s">
        <v>91</v>
      </c>
      <c r="L28" s="55">
        <f>L18-L27</f>
        <v>123642.25799999991</v>
      </c>
      <c r="M28" s="55">
        <f>M18-M27</f>
        <v>-15596.620000000003</v>
      </c>
      <c r="N28" s="55">
        <f t="shared" ref="N28" si="1">N18-N27</f>
        <v>88273.82</v>
      </c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66"/>
      <c r="AA28" s="27"/>
    </row>
    <row r="29" spans="1:36" ht="15.75" x14ac:dyDescent="0.25">
      <c r="A29" s="88" t="s">
        <v>80</v>
      </c>
      <c r="B29" s="161" t="s">
        <v>59</v>
      </c>
      <c r="C29" s="74">
        <f>D29*12*3730.7</f>
        <v>176387.49599999998</v>
      </c>
      <c r="D29" s="89">
        <v>3.94</v>
      </c>
      <c r="E29" s="74">
        <f>F29*12*3730.7</f>
        <v>176387.49599999998</v>
      </c>
      <c r="F29" s="76">
        <v>3.94</v>
      </c>
      <c r="G29" s="77">
        <f>C29-E29</f>
        <v>0</v>
      </c>
      <c r="H29" s="90">
        <f>D29-F29</f>
        <v>0</v>
      </c>
      <c r="I29" s="79"/>
      <c r="J29" s="61"/>
      <c r="K29" s="65" t="s">
        <v>93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66"/>
      <c r="AA29" s="27"/>
    </row>
    <row r="30" spans="1:36" ht="15.75" x14ac:dyDescent="0.25">
      <c r="A30" s="73" t="s">
        <v>60</v>
      </c>
      <c r="B30" s="161" t="s">
        <v>61</v>
      </c>
      <c r="C30" s="80"/>
      <c r="D30" s="81"/>
      <c r="E30" s="80"/>
      <c r="F30" s="82"/>
      <c r="G30" s="83"/>
      <c r="H30" s="82"/>
      <c r="I30" s="64"/>
      <c r="J30" s="61"/>
      <c r="K30" s="65" t="s">
        <v>95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66"/>
    </row>
    <row r="31" spans="1:36" ht="15.75" x14ac:dyDescent="0.25">
      <c r="A31" s="73" t="s">
        <v>81</v>
      </c>
      <c r="B31" s="161" t="s">
        <v>63</v>
      </c>
      <c r="C31" s="80"/>
      <c r="D31" s="81"/>
      <c r="E31" s="80"/>
      <c r="F31" s="82"/>
      <c r="G31" s="83"/>
      <c r="H31" s="82"/>
      <c r="I31" s="64"/>
      <c r="J31" s="61" t="s">
        <v>1</v>
      </c>
      <c r="K31" s="65" t="s">
        <v>1</v>
      </c>
      <c r="L31" s="85"/>
      <c r="M31" s="85"/>
      <c r="N31" s="85"/>
      <c r="O31" s="85"/>
      <c r="P31" s="85"/>
      <c r="Q31" s="85"/>
      <c r="R31" s="85"/>
      <c r="S31" s="85"/>
      <c r="T31" s="85"/>
      <c r="U31" s="55"/>
      <c r="V31" s="55"/>
      <c r="W31" s="55"/>
      <c r="X31" s="55"/>
      <c r="Y31" s="55"/>
      <c r="Z31" s="92"/>
    </row>
    <row r="32" spans="1:36" ht="15.75" x14ac:dyDescent="0.25">
      <c r="A32" s="73" t="s">
        <v>82</v>
      </c>
      <c r="B32" s="161" t="s">
        <v>83</v>
      </c>
      <c r="C32" s="80"/>
      <c r="D32" s="81"/>
      <c r="E32" s="80"/>
      <c r="F32" s="82"/>
      <c r="G32" s="83"/>
      <c r="H32" s="82"/>
      <c r="I32" s="64"/>
      <c r="J32" s="61">
        <v>7</v>
      </c>
      <c r="K32" s="65" t="s">
        <v>98</v>
      </c>
      <c r="L32" s="55">
        <f>L21-L27</f>
        <v>-153139.13200000022</v>
      </c>
      <c r="M32" s="55">
        <f>M21-M27</f>
        <v>4394.2200000000012</v>
      </c>
      <c r="N32" s="55">
        <f>N21-N27</f>
        <v>82335.839999999997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85"/>
      <c r="Z32" s="92"/>
    </row>
    <row r="33" spans="1:26" ht="15.75" x14ac:dyDescent="0.25">
      <c r="A33" s="73" t="s">
        <v>84</v>
      </c>
      <c r="B33" s="161" t="s">
        <v>85</v>
      </c>
      <c r="C33" s="80"/>
      <c r="D33" s="81"/>
      <c r="E33" s="80"/>
      <c r="F33" s="82"/>
      <c r="G33" s="83"/>
      <c r="H33" s="82"/>
      <c r="I33" s="64"/>
      <c r="J33" s="61"/>
      <c r="K33" s="65" t="s">
        <v>100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2"/>
    </row>
    <row r="34" spans="1:26" ht="16.5" thickBot="1" x14ac:dyDescent="0.3">
      <c r="A34" s="73" t="s">
        <v>86</v>
      </c>
      <c r="B34" s="161" t="s">
        <v>87</v>
      </c>
      <c r="C34" s="80"/>
      <c r="D34" s="81"/>
      <c r="E34" s="80"/>
      <c r="F34" s="82"/>
      <c r="G34" s="83"/>
      <c r="H34" s="82"/>
      <c r="I34" s="64"/>
      <c r="J34" s="61"/>
      <c r="K34" s="93"/>
      <c r="L34" s="55"/>
      <c r="M34" s="55"/>
      <c r="N34" s="55"/>
      <c r="O34" s="55"/>
      <c r="P34" s="55"/>
      <c r="Q34" s="55"/>
      <c r="R34" s="55"/>
      <c r="S34" s="55"/>
      <c r="T34" s="55"/>
      <c r="U34" s="85"/>
      <c r="V34" s="85"/>
      <c r="W34" s="85"/>
      <c r="X34" s="85"/>
      <c r="Y34" s="85"/>
      <c r="Z34" s="92"/>
    </row>
    <row r="35" spans="1:26" ht="15.75" x14ac:dyDescent="0.25">
      <c r="A35" s="47" t="s">
        <v>69</v>
      </c>
      <c r="B35" s="161" t="s">
        <v>88</v>
      </c>
      <c r="C35" s="80"/>
      <c r="D35" s="81"/>
      <c r="E35" s="80"/>
      <c r="F35" s="82"/>
      <c r="G35" s="83"/>
      <c r="H35" s="82"/>
      <c r="I35" s="64"/>
      <c r="J35" s="41" t="s">
        <v>102</v>
      </c>
      <c r="K35" s="42" t="s">
        <v>228</v>
      </c>
      <c r="L35" s="97">
        <f>L13+L32</f>
        <v>-736761.67200000025</v>
      </c>
      <c r="M35" s="97">
        <f>M13+M32</f>
        <v>4079.9300000000012</v>
      </c>
      <c r="N35" s="97">
        <f>N13+N32</f>
        <v>89578.92</v>
      </c>
      <c r="O35" s="97"/>
      <c r="P35" s="97"/>
      <c r="Q35" s="97"/>
      <c r="R35" s="97"/>
      <c r="S35" s="97"/>
      <c r="T35" s="97"/>
      <c r="U35" s="55"/>
      <c r="V35" s="55"/>
      <c r="W35" s="55"/>
      <c r="X35" s="55"/>
      <c r="Y35" s="55"/>
      <c r="Z35" s="66"/>
    </row>
    <row r="36" spans="1:26" ht="15.75" x14ac:dyDescent="0.25">
      <c r="A36" s="47" t="s">
        <v>72</v>
      </c>
      <c r="B36" s="161" t="s">
        <v>90</v>
      </c>
      <c r="C36" s="80"/>
      <c r="D36" s="81"/>
      <c r="E36" s="80"/>
      <c r="F36" s="82"/>
      <c r="G36" s="83"/>
      <c r="H36" s="82"/>
      <c r="I36" s="64"/>
      <c r="J36" s="61"/>
      <c r="K36" s="42" t="s">
        <v>1</v>
      </c>
      <c r="L36" s="55"/>
      <c r="M36" s="55"/>
      <c r="N36" s="55"/>
      <c r="O36" s="85"/>
      <c r="P36" s="85"/>
      <c r="Q36" s="85"/>
      <c r="R36" s="85"/>
      <c r="S36" s="85"/>
      <c r="T36" s="85"/>
      <c r="U36" s="55"/>
      <c r="V36" s="55"/>
      <c r="W36" s="55"/>
      <c r="X36" s="55"/>
      <c r="Y36" s="55"/>
      <c r="Z36" s="66"/>
    </row>
    <row r="37" spans="1:26" ht="15.75" x14ac:dyDescent="0.25">
      <c r="A37" s="47" t="s">
        <v>74</v>
      </c>
      <c r="B37" s="161" t="s">
        <v>92</v>
      </c>
      <c r="C37" s="80"/>
      <c r="D37" s="81"/>
      <c r="E37" s="80"/>
      <c r="F37" s="82"/>
      <c r="G37" s="83"/>
      <c r="H37" s="82"/>
      <c r="I37" s="64"/>
      <c r="J37" s="61"/>
      <c r="K37" s="65" t="s">
        <v>107</v>
      </c>
      <c r="L37" s="55"/>
      <c r="M37" s="55"/>
      <c r="N37" s="55"/>
      <c r="O37" s="85"/>
      <c r="P37" s="85"/>
      <c r="Q37" s="85"/>
      <c r="R37" s="85"/>
      <c r="S37" s="85"/>
      <c r="T37" s="85"/>
      <c r="U37" s="85"/>
      <c r="V37" s="85"/>
      <c r="W37" s="85"/>
      <c r="X37" s="55"/>
      <c r="Y37" s="55"/>
      <c r="Z37" s="66"/>
    </row>
    <row r="38" spans="1:26" ht="15.75" x14ac:dyDescent="0.25">
      <c r="A38" s="47" t="s">
        <v>75</v>
      </c>
      <c r="B38" s="161" t="s">
        <v>94</v>
      </c>
      <c r="C38" s="80"/>
      <c r="D38" s="81"/>
      <c r="E38" s="80"/>
      <c r="F38" s="82"/>
      <c r="G38" s="83"/>
      <c r="H38" s="82"/>
      <c r="I38" s="64"/>
      <c r="J38" s="61"/>
      <c r="K38" s="65" t="s">
        <v>109</v>
      </c>
      <c r="L38" s="55">
        <v>0</v>
      </c>
      <c r="M38" s="55"/>
      <c r="N38" s="55"/>
      <c r="O38" s="55"/>
      <c r="P38" s="55"/>
      <c r="Q38" s="55"/>
      <c r="R38" s="99"/>
      <c r="S38" s="99"/>
      <c r="T38" s="99"/>
      <c r="U38" s="99"/>
      <c r="V38" s="99"/>
      <c r="W38" s="99"/>
      <c r="X38" s="55"/>
      <c r="Y38" s="55"/>
      <c r="Z38" s="66"/>
    </row>
    <row r="39" spans="1:26" ht="15.75" x14ac:dyDescent="0.25">
      <c r="A39" s="47" t="s">
        <v>77</v>
      </c>
      <c r="B39" s="161" t="s">
        <v>96</v>
      </c>
      <c r="C39" s="80"/>
      <c r="D39" s="81"/>
      <c r="E39" s="80"/>
      <c r="F39" s="82"/>
      <c r="G39" s="83"/>
      <c r="H39" s="82"/>
      <c r="I39" s="64"/>
      <c r="J39" s="61"/>
      <c r="K39" s="65"/>
      <c r="L39" s="55"/>
      <c r="M39" s="55"/>
      <c r="N39" s="55"/>
      <c r="O39" s="55"/>
      <c r="P39" s="55"/>
      <c r="Q39" s="55"/>
      <c r="R39" s="85"/>
      <c r="S39" s="85"/>
      <c r="T39" s="85"/>
      <c r="U39" s="85"/>
      <c r="V39" s="85"/>
      <c r="W39" s="85"/>
      <c r="X39" s="55"/>
      <c r="Y39" s="55"/>
      <c r="Z39" s="66"/>
    </row>
    <row r="40" spans="1:26" ht="15.75" x14ac:dyDescent="0.25">
      <c r="A40" s="47"/>
      <c r="B40" s="161" t="s">
        <v>97</v>
      </c>
      <c r="C40" s="80"/>
      <c r="D40" s="81"/>
      <c r="E40" s="80"/>
      <c r="F40" s="82"/>
      <c r="G40" s="83"/>
      <c r="H40" s="82"/>
      <c r="I40" s="64"/>
      <c r="J40" s="61"/>
      <c r="K40" s="65"/>
      <c r="L40" s="55"/>
      <c r="M40" s="55"/>
      <c r="N40" s="55"/>
      <c r="O40" s="55"/>
      <c r="P40" s="55"/>
      <c r="Q40" s="55"/>
      <c r="R40" s="85"/>
      <c r="S40" s="85"/>
      <c r="T40" s="85"/>
      <c r="U40" s="85"/>
      <c r="V40" s="85"/>
      <c r="W40" s="85"/>
      <c r="X40" s="55"/>
      <c r="Y40" s="55"/>
      <c r="Z40" s="66"/>
    </row>
    <row r="41" spans="1:26" ht="15.75" x14ac:dyDescent="0.25">
      <c r="A41" s="47"/>
      <c r="B41" s="161" t="s">
        <v>99</v>
      </c>
      <c r="C41" s="80"/>
      <c r="D41" s="81"/>
      <c r="E41" s="80"/>
      <c r="F41" s="82"/>
      <c r="G41" s="83"/>
      <c r="H41" s="82"/>
      <c r="I41" s="64"/>
      <c r="J41" s="61"/>
      <c r="K41" s="42"/>
      <c r="L41" s="97"/>
      <c r="M41" s="97"/>
      <c r="N41" s="97"/>
      <c r="O41" s="97"/>
      <c r="P41" s="97"/>
      <c r="Q41" s="97"/>
      <c r="R41" s="85"/>
      <c r="S41" s="85"/>
      <c r="T41" s="85"/>
      <c r="U41" s="85"/>
      <c r="V41" s="85"/>
      <c r="W41" s="85"/>
      <c r="X41" s="55"/>
      <c r="Y41" s="55"/>
      <c r="Z41" s="66"/>
    </row>
    <row r="42" spans="1:26" ht="15.75" x14ac:dyDescent="0.25">
      <c r="A42" s="47"/>
      <c r="B42" s="161" t="s">
        <v>101</v>
      </c>
      <c r="C42" s="80"/>
      <c r="D42" s="81"/>
      <c r="E42" s="80"/>
      <c r="F42" s="82"/>
      <c r="G42" s="83"/>
      <c r="H42" s="82"/>
      <c r="I42" s="64"/>
      <c r="J42" s="61"/>
      <c r="K42" s="42" t="s">
        <v>114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55"/>
      <c r="Y42" s="55"/>
      <c r="Z42" s="66"/>
    </row>
    <row r="43" spans="1:26" ht="16.5" thickBot="1" x14ac:dyDescent="0.3">
      <c r="A43" s="68"/>
      <c r="B43" s="68"/>
      <c r="C43" s="87"/>
      <c r="D43" s="94"/>
      <c r="E43" s="87"/>
      <c r="F43" s="95"/>
      <c r="G43" s="96"/>
      <c r="H43" s="95"/>
      <c r="I43" s="64"/>
      <c r="J43" s="105"/>
      <c r="K43" s="106" t="s">
        <v>117</v>
      </c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7"/>
      <c r="Y43" s="107"/>
      <c r="Z43" s="108"/>
    </row>
    <row r="44" spans="1:26" ht="15.75" customHeight="1" x14ac:dyDescent="0.25">
      <c r="A44" s="88" t="s">
        <v>103</v>
      </c>
      <c r="B44" s="98" t="s">
        <v>104</v>
      </c>
      <c r="C44" s="74">
        <f>D44*12*3730.7</f>
        <v>59989.656000000003</v>
      </c>
      <c r="D44" s="89">
        <v>1.34</v>
      </c>
      <c r="E44" s="74">
        <f>F44*12*3730.7</f>
        <v>59989.656000000003</v>
      </c>
      <c r="F44" s="76">
        <v>1.34</v>
      </c>
      <c r="G44" s="77">
        <f>C44-E44</f>
        <v>0</v>
      </c>
      <c r="H44" s="90">
        <f>D44-F44</f>
        <v>0</v>
      </c>
      <c r="I44" s="7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10"/>
      <c r="Y44" s="110"/>
      <c r="Z44" s="110"/>
    </row>
    <row r="45" spans="1:26" ht="15.75" x14ac:dyDescent="0.25">
      <c r="A45" s="73" t="s">
        <v>105</v>
      </c>
      <c r="B45" s="56" t="s">
        <v>106</v>
      </c>
      <c r="C45" s="80"/>
      <c r="D45" s="81" t="s">
        <v>1</v>
      </c>
      <c r="E45" s="80"/>
      <c r="F45" s="82" t="s">
        <v>1</v>
      </c>
      <c r="G45" s="83"/>
      <c r="H45" s="82" t="s">
        <v>1</v>
      </c>
      <c r="I45" s="64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10"/>
      <c r="Y45" s="110"/>
      <c r="Z45" s="110"/>
    </row>
    <row r="46" spans="1:26" ht="15.75" x14ac:dyDescent="0.25">
      <c r="A46" s="73" t="s">
        <v>60</v>
      </c>
      <c r="B46" s="56" t="s">
        <v>108</v>
      </c>
      <c r="C46" s="80"/>
      <c r="D46" s="81"/>
      <c r="E46" s="80"/>
      <c r="F46" s="82"/>
      <c r="G46" s="83"/>
      <c r="H46" s="82"/>
      <c r="I46" s="6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73"/>
      <c r="B47" s="56"/>
      <c r="C47" s="80"/>
      <c r="D47" s="81"/>
      <c r="E47" s="80"/>
      <c r="F47" s="82"/>
      <c r="G47" s="83"/>
      <c r="H47" s="82"/>
      <c r="I47" s="64"/>
      <c r="K47" s="3" t="s">
        <v>229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156" t="s">
        <v>110</v>
      </c>
      <c r="B48" s="98"/>
      <c r="C48" s="100"/>
      <c r="D48" s="89"/>
      <c r="E48" s="100"/>
      <c r="F48" s="101"/>
      <c r="G48" s="77"/>
      <c r="H48" s="90"/>
      <c r="I48" s="7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10"/>
      <c r="Y48" s="110"/>
      <c r="Z48" s="110"/>
    </row>
    <row r="49" spans="1:26" ht="15.75" x14ac:dyDescent="0.25">
      <c r="A49" s="162" t="s">
        <v>111</v>
      </c>
      <c r="B49" s="56" t="s">
        <v>112</v>
      </c>
      <c r="C49" s="74">
        <f>D49*12*3730.7</f>
        <v>49245.24</v>
      </c>
      <c r="D49" s="75">
        <v>1.1000000000000001</v>
      </c>
      <c r="E49" s="74">
        <f>F49*12*3730.7</f>
        <v>49245.24</v>
      </c>
      <c r="F49" s="78">
        <v>1.1000000000000001</v>
      </c>
      <c r="G49" s="103">
        <f>C49-E49</f>
        <v>0</v>
      </c>
      <c r="H49" s="78">
        <f>D49-F49</f>
        <v>0</v>
      </c>
      <c r="I49" s="64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x14ac:dyDescent="0.25">
      <c r="A50" s="157" t="s">
        <v>113</v>
      </c>
      <c r="B50" s="163"/>
      <c r="C50" s="87"/>
      <c r="D50" s="94"/>
      <c r="E50" s="87"/>
      <c r="F50" s="95"/>
      <c r="G50" s="96"/>
      <c r="H50" s="95"/>
      <c r="I50" s="79"/>
      <c r="K50" s="3"/>
      <c r="R50" s="7"/>
      <c r="S50" s="7"/>
      <c r="T50" s="7"/>
      <c r="U50" s="7"/>
      <c r="V50" s="7"/>
      <c r="W50" s="7"/>
      <c r="X50" s="110"/>
      <c r="Y50" s="110"/>
      <c r="Z50" s="110"/>
    </row>
    <row r="51" spans="1:26" x14ac:dyDescent="0.25">
      <c r="A51" s="73" t="s">
        <v>115</v>
      </c>
      <c r="B51" s="56" t="s">
        <v>116</v>
      </c>
      <c r="C51" s="74">
        <f>D51*12*3730.7</f>
        <v>290099.23200000002</v>
      </c>
      <c r="D51" s="75">
        <v>6.48</v>
      </c>
      <c r="E51" s="74">
        <f>F51*12*3730.7</f>
        <v>290099.23200000002</v>
      </c>
      <c r="F51" s="125">
        <v>6.48</v>
      </c>
      <c r="G51" s="103">
        <f>C51-E51</f>
        <v>0</v>
      </c>
      <c r="H51" s="78">
        <f>D51-F51</f>
        <v>0</v>
      </c>
      <c r="I51" s="79"/>
    </row>
    <row r="52" spans="1:26" x14ac:dyDescent="0.25">
      <c r="A52" s="73" t="s">
        <v>118</v>
      </c>
      <c r="B52" s="56" t="s">
        <v>119</v>
      </c>
      <c r="C52" s="109"/>
      <c r="D52" s="75"/>
      <c r="E52" s="109"/>
      <c r="F52" s="78"/>
      <c r="G52" s="103"/>
      <c r="H52" s="78"/>
      <c r="I52" s="64"/>
    </row>
    <row r="53" spans="1:26" x14ac:dyDescent="0.25">
      <c r="A53" s="73" t="s">
        <v>120</v>
      </c>
      <c r="B53" s="56" t="s">
        <v>121</v>
      </c>
      <c r="C53" s="109"/>
      <c r="D53" s="75"/>
      <c r="E53" s="109"/>
      <c r="F53" s="78"/>
      <c r="G53" s="103"/>
      <c r="H53" s="78"/>
      <c r="I53" s="64"/>
    </row>
    <row r="54" spans="1:26" x14ac:dyDescent="0.25">
      <c r="A54" s="47" t="s">
        <v>69</v>
      </c>
      <c r="B54" s="56" t="s">
        <v>122</v>
      </c>
      <c r="C54" s="109"/>
      <c r="D54" s="75"/>
      <c r="E54" s="109"/>
      <c r="F54" s="78"/>
      <c r="G54" s="103"/>
      <c r="H54" s="78"/>
      <c r="I54" s="64"/>
    </row>
    <row r="55" spans="1:26" x14ac:dyDescent="0.25">
      <c r="A55" s="47" t="s">
        <v>72</v>
      </c>
      <c r="B55" s="56" t="s">
        <v>123</v>
      </c>
      <c r="C55" s="109"/>
      <c r="D55" s="75"/>
      <c r="E55" s="109"/>
      <c r="F55" s="78"/>
      <c r="G55" s="103"/>
      <c r="H55" s="78"/>
      <c r="I55" s="64"/>
    </row>
    <row r="56" spans="1:26" ht="15.75" x14ac:dyDescent="0.25">
      <c r="A56" s="47" t="s">
        <v>74</v>
      </c>
      <c r="B56" s="56" t="s">
        <v>124</v>
      </c>
      <c r="C56" s="109"/>
      <c r="D56" s="75"/>
      <c r="E56" s="109"/>
      <c r="F56" s="78"/>
      <c r="G56" s="103"/>
      <c r="H56" s="78"/>
      <c r="I56" s="64"/>
      <c r="K56" s="3"/>
      <c r="L56" s="3"/>
      <c r="M56" s="3"/>
      <c r="N56" s="3"/>
      <c r="O56" s="3"/>
      <c r="P56" s="3"/>
      <c r="Q56" s="3"/>
      <c r="R56" s="3"/>
      <c r="S56" s="3"/>
      <c r="T56" s="3"/>
      <c r="U56" s="110"/>
      <c r="V56" s="110"/>
      <c r="W56" s="110"/>
      <c r="X56" s="110"/>
      <c r="Y56" s="110"/>
      <c r="Z56" s="110"/>
    </row>
    <row r="57" spans="1:26" ht="15.75" x14ac:dyDescent="0.25">
      <c r="A57" s="47" t="s">
        <v>75</v>
      </c>
      <c r="B57" s="56" t="s">
        <v>125</v>
      </c>
      <c r="C57" s="109"/>
      <c r="D57" s="75"/>
      <c r="E57" s="109"/>
      <c r="F57" s="78"/>
      <c r="G57" s="103"/>
      <c r="H57" s="78"/>
      <c r="I57" s="79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x14ac:dyDescent="0.25">
      <c r="A58" s="47" t="s">
        <v>77</v>
      </c>
      <c r="B58" s="56" t="s">
        <v>126</v>
      </c>
      <c r="C58" s="109"/>
      <c r="D58" s="75"/>
      <c r="E58" s="109"/>
      <c r="F58" s="78"/>
      <c r="G58" s="103"/>
      <c r="H58" s="78"/>
      <c r="I58" s="79"/>
      <c r="K58" s="3"/>
      <c r="O58" s="7"/>
      <c r="P58" s="7"/>
      <c r="Q58" s="7"/>
      <c r="R58" s="7"/>
      <c r="S58" s="7"/>
      <c r="T58" s="7"/>
      <c r="U58" s="110"/>
      <c r="V58" s="110"/>
      <c r="W58" s="110"/>
      <c r="X58" s="110"/>
    </row>
    <row r="59" spans="1:26" x14ac:dyDescent="0.25">
      <c r="A59" s="47"/>
      <c r="B59" s="56" t="s">
        <v>127</v>
      </c>
      <c r="C59" s="109"/>
      <c r="D59" s="75"/>
      <c r="E59" s="109"/>
      <c r="F59" s="78"/>
      <c r="G59" s="103"/>
      <c r="H59" s="78"/>
      <c r="I59" s="79"/>
    </row>
    <row r="60" spans="1:26" x14ac:dyDescent="0.25">
      <c r="A60" s="47"/>
      <c r="B60" s="56" t="s">
        <v>128</v>
      </c>
      <c r="C60" s="109"/>
      <c r="D60" s="75"/>
      <c r="E60" s="109"/>
      <c r="F60" s="78"/>
      <c r="G60" s="103"/>
      <c r="H60" s="78"/>
      <c r="I60" s="79"/>
    </row>
    <row r="61" spans="1:26" x14ac:dyDescent="0.25">
      <c r="A61" s="47"/>
      <c r="B61" s="56" t="s">
        <v>129</v>
      </c>
      <c r="C61" s="80"/>
      <c r="D61" s="81"/>
      <c r="E61" s="80"/>
      <c r="F61" s="82"/>
      <c r="G61" s="83"/>
      <c r="H61" s="82"/>
      <c r="I61" s="79"/>
    </row>
    <row r="62" spans="1:26" x14ac:dyDescent="0.25">
      <c r="A62" s="88" t="s">
        <v>130</v>
      </c>
      <c r="B62" s="98" t="s">
        <v>131</v>
      </c>
      <c r="C62" s="74">
        <f>D62*12*3730.7</f>
        <v>599896.56000000006</v>
      </c>
      <c r="D62" s="89">
        <v>13.4</v>
      </c>
      <c r="E62" s="74">
        <f>F62*12*3730.7</f>
        <v>599896.56000000006</v>
      </c>
      <c r="F62" s="76">
        <v>13.4</v>
      </c>
      <c r="G62" s="77">
        <f>C62-E62</f>
        <v>0</v>
      </c>
      <c r="H62" s="90">
        <f>D62-F62</f>
        <v>0</v>
      </c>
      <c r="I62" s="79"/>
    </row>
    <row r="63" spans="1:26" x14ac:dyDescent="0.25">
      <c r="A63" s="73" t="s">
        <v>132</v>
      </c>
      <c r="B63" s="56" t="s">
        <v>133</v>
      </c>
      <c r="C63" s="80"/>
      <c r="D63" s="81"/>
      <c r="E63" s="80"/>
      <c r="F63" s="82"/>
      <c r="G63" s="83"/>
      <c r="H63" s="82"/>
      <c r="I63" s="79"/>
    </row>
    <row r="64" spans="1:26" x14ac:dyDescent="0.25">
      <c r="A64" s="47" t="s">
        <v>1</v>
      </c>
      <c r="B64" s="56" t="s">
        <v>134</v>
      </c>
      <c r="C64" s="80"/>
      <c r="D64" s="81"/>
      <c r="E64" s="80"/>
      <c r="F64" s="82"/>
      <c r="G64" s="83"/>
      <c r="H64" s="82"/>
      <c r="I64" s="79"/>
    </row>
    <row r="65" spans="1:9" x14ac:dyDescent="0.25">
      <c r="A65" s="47"/>
      <c r="B65" s="56"/>
      <c r="C65" s="80"/>
      <c r="D65" s="81"/>
      <c r="E65" s="80"/>
      <c r="F65" s="82"/>
      <c r="G65" s="83"/>
      <c r="H65" s="82"/>
      <c r="I65" s="79"/>
    </row>
    <row r="66" spans="1:9" x14ac:dyDescent="0.25">
      <c r="A66" s="111" t="s">
        <v>135</v>
      </c>
      <c r="B66" s="98" t="s">
        <v>136</v>
      </c>
      <c r="C66" s="100"/>
      <c r="D66" s="89"/>
      <c r="E66" s="100"/>
      <c r="F66" s="90"/>
      <c r="G66" s="77"/>
      <c r="H66" s="90"/>
      <c r="I66" s="79"/>
    </row>
    <row r="67" spans="1:9" x14ac:dyDescent="0.25">
      <c r="A67" s="112" t="s">
        <v>132</v>
      </c>
      <c r="B67" s="56" t="s">
        <v>137</v>
      </c>
      <c r="C67" s="80"/>
      <c r="D67" s="81"/>
      <c r="E67" s="80"/>
      <c r="F67" s="82"/>
      <c r="G67" s="83"/>
      <c r="H67" s="82"/>
      <c r="I67" s="64"/>
    </row>
    <row r="68" spans="1:9" x14ac:dyDescent="0.25">
      <c r="A68" s="113" t="s">
        <v>138</v>
      </c>
      <c r="B68" s="56" t="s">
        <v>139</v>
      </c>
      <c r="C68" s="80"/>
      <c r="D68" s="81"/>
      <c r="E68" s="80"/>
      <c r="F68" s="82"/>
      <c r="G68" s="83"/>
      <c r="H68" s="82"/>
      <c r="I68" s="64"/>
    </row>
    <row r="69" spans="1:9" x14ac:dyDescent="0.25">
      <c r="A69" s="47"/>
      <c r="B69" s="56" t="s">
        <v>140</v>
      </c>
      <c r="C69" s="80"/>
      <c r="D69" s="81"/>
      <c r="E69" s="80"/>
      <c r="F69" s="82"/>
      <c r="G69" s="83"/>
      <c r="H69" s="82"/>
      <c r="I69" s="64"/>
    </row>
    <row r="70" spans="1:9" x14ac:dyDescent="0.25">
      <c r="A70" s="47"/>
      <c r="B70" s="56" t="s">
        <v>141</v>
      </c>
      <c r="C70" s="80"/>
      <c r="D70" s="81"/>
      <c r="E70" s="80"/>
      <c r="F70" s="82"/>
      <c r="G70" s="83"/>
      <c r="H70" s="82"/>
      <c r="I70" s="64"/>
    </row>
    <row r="71" spans="1:9" x14ac:dyDescent="0.25">
      <c r="A71" s="47"/>
      <c r="B71" s="56" t="s">
        <v>142</v>
      </c>
      <c r="C71" s="80"/>
      <c r="D71" s="81"/>
      <c r="E71" s="80"/>
      <c r="F71" s="82"/>
      <c r="G71" s="83"/>
      <c r="H71" s="82"/>
      <c r="I71" s="64"/>
    </row>
    <row r="72" spans="1:9" x14ac:dyDescent="0.25">
      <c r="A72" s="47"/>
      <c r="B72" s="56" t="s">
        <v>143</v>
      </c>
      <c r="C72" s="80"/>
      <c r="D72" s="81"/>
      <c r="E72" s="80"/>
      <c r="F72" s="82"/>
      <c r="G72" s="83"/>
      <c r="H72" s="82"/>
      <c r="I72" s="79"/>
    </row>
    <row r="73" spans="1:9" x14ac:dyDescent="0.25">
      <c r="A73" s="47"/>
      <c r="B73" s="56" t="s">
        <v>144</v>
      </c>
      <c r="C73" s="80"/>
      <c r="D73" s="81"/>
      <c r="E73" s="80"/>
      <c r="F73" s="82"/>
      <c r="G73" s="83"/>
      <c r="H73" s="82"/>
      <c r="I73" s="64"/>
    </row>
    <row r="74" spans="1:9" x14ac:dyDescent="0.25">
      <c r="A74" s="47"/>
      <c r="B74" s="56" t="s">
        <v>145</v>
      </c>
      <c r="C74" s="80"/>
      <c r="D74" s="81"/>
      <c r="E74" s="80"/>
      <c r="F74" s="82"/>
      <c r="G74" s="83"/>
      <c r="H74" s="82"/>
      <c r="I74" s="64"/>
    </row>
    <row r="75" spans="1:9" x14ac:dyDescent="0.25">
      <c r="A75" s="47"/>
      <c r="B75" s="56" t="s">
        <v>146</v>
      </c>
      <c r="C75" s="80"/>
      <c r="D75" s="81"/>
      <c r="E75" s="80"/>
      <c r="F75" s="82"/>
      <c r="G75" s="83"/>
      <c r="H75" s="82"/>
      <c r="I75" s="64"/>
    </row>
    <row r="76" spans="1:9" x14ac:dyDescent="0.25">
      <c r="A76" s="47"/>
      <c r="B76" s="56" t="s">
        <v>147</v>
      </c>
      <c r="C76" s="80"/>
      <c r="D76" s="81"/>
      <c r="E76" s="80"/>
      <c r="F76" s="82"/>
      <c r="G76" s="83"/>
      <c r="H76" s="82"/>
      <c r="I76" s="64"/>
    </row>
    <row r="77" spans="1:9" x14ac:dyDescent="0.25">
      <c r="A77" s="47"/>
      <c r="B77" s="56" t="s">
        <v>148</v>
      </c>
      <c r="C77" s="80"/>
      <c r="D77" s="81"/>
      <c r="E77" s="80"/>
      <c r="F77" s="82"/>
      <c r="G77" s="83"/>
      <c r="H77" s="82"/>
      <c r="I77" s="64"/>
    </row>
    <row r="78" spans="1:9" x14ac:dyDescent="0.25">
      <c r="A78" s="47"/>
      <c r="B78" s="56" t="s">
        <v>149</v>
      </c>
      <c r="C78" s="80"/>
      <c r="D78" s="81"/>
      <c r="E78" s="80"/>
      <c r="F78" s="82"/>
      <c r="G78" s="83"/>
      <c r="H78" s="82"/>
      <c r="I78" s="64"/>
    </row>
    <row r="79" spans="1:9" x14ac:dyDescent="0.25">
      <c r="A79" s="68"/>
      <c r="B79" s="114"/>
      <c r="C79" s="87"/>
      <c r="D79" s="94"/>
      <c r="E79" s="87"/>
      <c r="F79" s="95"/>
      <c r="G79" s="96"/>
      <c r="H79" s="95"/>
      <c r="I79" s="64"/>
    </row>
    <row r="80" spans="1:9" x14ac:dyDescent="0.25">
      <c r="A80" s="115" t="s">
        <v>150</v>
      </c>
      <c r="B80" s="98" t="s">
        <v>151</v>
      </c>
      <c r="C80" s="100"/>
      <c r="D80" s="89"/>
      <c r="E80" s="100"/>
      <c r="F80" s="90"/>
      <c r="G80" s="77"/>
      <c r="H80" s="90"/>
      <c r="I80" s="64"/>
    </row>
    <row r="81" spans="1:9" x14ac:dyDescent="0.25">
      <c r="A81" s="47" t="s">
        <v>132</v>
      </c>
      <c r="B81" s="56" t="s">
        <v>152</v>
      </c>
      <c r="C81" s="80"/>
      <c r="D81" s="81"/>
      <c r="E81" s="80"/>
      <c r="F81" s="82"/>
      <c r="G81" s="83"/>
      <c r="H81" s="82"/>
      <c r="I81" s="64"/>
    </row>
    <row r="82" spans="1:9" x14ac:dyDescent="0.25">
      <c r="A82" s="47" t="s">
        <v>153</v>
      </c>
      <c r="B82" s="56" t="s">
        <v>154</v>
      </c>
      <c r="C82" s="80"/>
      <c r="D82" s="81"/>
      <c r="E82" s="80"/>
      <c r="F82" s="82"/>
      <c r="G82" s="83"/>
      <c r="H82" s="82"/>
      <c r="I82" s="64"/>
    </row>
    <row r="83" spans="1:9" x14ac:dyDescent="0.25">
      <c r="A83" s="47"/>
      <c r="B83" s="56" t="s">
        <v>155</v>
      </c>
      <c r="C83" s="80"/>
      <c r="D83" s="81"/>
      <c r="E83" s="80"/>
      <c r="F83" s="82"/>
      <c r="G83" s="83"/>
      <c r="H83" s="82"/>
      <c r="I83" s="64"/>
    </row>
    <row r="84" spans="1:9" x14ac:dyDescent="0.25">
      <c r="A84" s="47"/>
      <c r="B84" s="56" t="s">
        <v>156</v>
      </c>
      <c r="C84" s="80"/>
      <c r="D84" s="81"/>
      <c r="E84" s="80"/>
      <c r="F84" s="82"/>
      <c r="G84" s="83"/>
      <c r="H84" s="82"/>
      <c r="I84" s="64"/>
    </row>
    <row r="85" spans="1:9" x14ac:dyDescent="0.25">
      <c r="A85" s="47"/>
      <c r="B85" s="56" t="s">
        <v>157</v>
      </c>
      <c r="C85" s="80"/>
      <c r="D85" s="81"/>
      <c r="E85" s="80"/>
      <c r="F85" s="82"/>
      <c r="G85" s="83"/>
      <c r="H85" s="82"/>
      <c r="I85" s="64"/>
    </row>
    <row r="86" spans="1:9" x14ac:dyDescent="0.25">
      <c r="A86" s="47"/>
      <c r="B86" s="56" t="s">
        <v>158</v>
      </c>
      <c r="C86" s="80"/>
      <c r="D86" s="81"/>
      <c r="E86" s="80"/>
      <c r="F86" s="82"/>
      <c r="G86" s="83"/>
      <c r="H86" s="82"/>
      <c r="I86" s="64"/>
    </row>
    <row r="87" spans="1:9" x14ac:dyDescent="0.25">
      <c r="A87" s="47"/>
      <c r="B87" s="56" t="s">
        <v>159</v>
      </c>
      <c r="C87" s="80"/>
      <c r="D87" s="81"/>
      <c r="E87" s="80"/>
      <c r="F87" s="82"/>
      <c r="G87" s="83"/>
      <c r="H87" s="82"/>
      <c r="I87" s="64"/>
    </row>
    <row r="88" spans="1:9" x14ac:dyDescent="0.25">
      <c r="A88" s="68"/>
      <c r="B88" s="114"/>
      <c r="C88" s="87"/>
      <c r="D88" s="94"/>
      <c r="E88" s="87"/>
      <c r="F88" s="95"/>
      <c r="G88" s="96"/>
      <c r="H88" s="95"/>
      <c r="I88" s="64"/>
    </row>
    <row r="89" spans="1:9" x14ac:dyDescent="0.25">
      <c r="A89" s="88" t="s">
        <v>160</v>
      </c>
      <c r="B89" s="98" t="s">
        <v>161</v>
      </c>
      <c r="C89" s="74">
        <f>D89*12*3730.7</f>
        <v>4476.84</v>
      </c>
      <c r="D89" s="116">
        <v>0.1</v>
      </c>
      <c r="E89" s="74">
        <v>1302.04</v>
      </c>
      <c r="F89" s="76">
        <v>0.03</v>
      </c>
      <c r="G89" s="77">
        <f>C89-E89</f>
        <v>3174.8</v>
      </c>
      <c r="H89" s="90">
        <f>D89-F89</f>
        <v>7.0000000000000007E-2</v>
      </c>
      <c r="I89" s="79"/>
    </row>
    <row r="90" spans="1:9" x14ac:dyDescent="0.25">
      <c r="A90" s="73" t="s">
        <v>162</v>
      </c>
      <c r="B90" s="56" t="s">
        <v>163</v>
      </c>
      <c r="C90" s="80"/>
      <c r="D90" s="81"/>
      <c r="E90" s="80"/>
      <c r="F90" s="82"/>
      <c r="G90" s="83"/>
      <c r="H90" s="82"/>
      <c r="I90" s="64"/>
    </row>
    <row r="91" spans="1:9" x14ac:dyDescent="0.25">
      <c r="A91" s="88" t="s">
        <v>164</v>
      </c>
      <c r="B91" s="117" t="s">
        <v>165</v>
      </c>
      <c r="C91" s="74">
        <f>D91*12*3730.7</f>
        <v>99833.531999999992</v>
      </c>
      <c r="D91" s="116">
        <v>2.23</v>
      </c>
      <c r="E91" s="74">
        <v>94376.09</v>
      </c>
      <c r="F91" s="76">
        <v>2.11</v>
      </c>
      <c r="G91" s="77">
        <f>C91-E91</f>
        <v>5457.4419999999955</v>
      </c>
      <c r="H91" s="90">
        <f>D91-F91</f>
        <v>0.12000000000000011</v>
      </c>
      <c r="I91" s="79"/>
    </row>
    <row r="92" spans="1:9" x14ac:dyDescent="0.25">
      <c r="A92" s="73" t="s">
        <v>166</v>
      </c>
      <c r="B92" s="118"/>
      <c r="C92" s="80"/>
      <c r="D92" s="81"/>
      <c r="E92" s="80"/>
      <c r="F92" s="82"/>
      <c r="G92" s="83"/>
      <c r="H92" s="82"/>
      <c r="I92" s="64"/>
    </row>
    <row r="93" spans="1:9" x14ac:dyDescent="0.25">
      <c r="A93" s="88" t="s">
        <v>167</v>
      </c>
      <c r="B93" s="98" t="s">
        <v>112</v>
      </c>
      <c r="C93" s="74">
        <f>D93*12*3730.7</f>
        <v>4476.84</v>
      </c>
      <c r="D93" s="89">
        <v>0.1</v>
      </c>
      <c r="E93" s="74">
        <v>16.649999999999999</v>
      </c>
      <c r="F93" s="76">
        <v>0</v>
      </c>
      <c r="G93" s="77">
        <f>C93-E93</f>
        <v>4460.1900000000005</v>
      </c>
      <c r="H93" s="90">
        <f>D93-F93</f>
        <v>0.1</v>
      </c>
      <c r="I93" s="79"/>
    </row>
    <row r="94" spans="1:9" x14ac:dyDescent="0.25">
      <c r="A94" s="73" t="s">
        <v>168</v>
      </c>
      <c r="B94" s="56"/>
      <c r="C94" s="80"/>
      <c r="D94" s="81"/>
      <c r="E94" s="118"/>
      <c r="F94" s="120"/>
      <c r="G94" s="83"/>
      <c r="H94" s="82"/>
      <c r="I94" s="79"/>
    </row>
    <row r="95" spans="1:9" x14ac:dyDescent="0.25">
      <c r="A95" s="156" t="s">
        <v>199</v>
      </c>
      <c r="B95" s="98" t="s">
        <v>112</v>
      </c>
      <c r="C95" s="74">
        <f>D95*12*3730.7</f>
        <v>134305.19999999998</v>
      </c>
      <c r="D95" s="154">
        <v>3</v>
      </c>
      <c r="E95" s="74">
        <f>F95*12*3730.7</f>
        <v>134305.19999999998</v>
      </c>
      <c r="F95" s="155">
        <v>3</v>
      </c>
      <c r="G95" s="77">
        <f>C95-E95</f>
        <v>0</v>
      </c>
      <c r="H95" s="90">
        <f>D95-F95</f>
        <v>0</v>
      </c>
      <c r="I95" s="79"/>
    </row>
    <row r="96" spans="1:9" x14ac:dyDescent="0.25">
      <c r="A96" s="157" t="s">
        <v>200</v>
      </c>
      <c r="B96" s="114"/>
      <c r="C96" s="87"/>
      <c r="D96" s="94"/>
      <c r="E96" s="119"/>
      <c r="F96" s="121"/>
      <c r="G96" s="96"/>
      <c r="H96" s="95"/>
      <c r="I96" s="79"/>
    </row>
    <row r="97" spans="1:9" x14ac:dyDescent="0.25">
      <c r="A97" s="88" t="s">
        <v>201</v>
      </c>
      <c r="B97" s="98" t="s">
        <v>112</v>
      </c>
      <c r="C97" s="74">
        <f>D97*12*3730.7</f>
        <v>44320.715999999993</v>
      </c>
      <c r="D97" s="89">
        <v>0.99</v>
      </c>
      <c r="E97" s="74">
        <f>F97*12*3730.7</f>
        <v>44320.715999999993</v>
      </c>
      <c r="F97" s="76">
        <v>0.99</v>
      </c>
      <c r="G97" s="77">
        <f>C97-E97</f>
        <v>0</v>
      </c>
      <c r="H97" s="90">
        <f>D97-F97</f>
        <v>0</v>
      </c>
      <c r="I97" s="79"/>
    </row>
    <row r="98" spans="1:9" x14ac:dyDescent="0.25">
      <c r="A98" s="73" t="s">
        <v>169</v>
      </c>
      <c r="B98" s="56"/>
      <c r="C98" s="80"/>
      <c r="D98" s="81"/>
      <c r="E98" s="118"/>
      <c r="F98" s="120"/>
      <c r="G98" s="83"/>
      <c r="H98" s="82"/>
      <c r="I98" s="79"/>
    </row>
    <row r="99" spans="1:9" x14ac:dyDescent="0.25">
      <c r="A99" s="104" t="s">
        <v>170</v>
      </c>
      <c r="B99" s="114"/>
      <c r="C99" s="87"/>
      <c r="D99" s="94"/>
      <c r="E99" s="119"/>
      <c r="F99" s="121"/>
      <c r="G99" s="96"/>
      <c r="H99" s="95"/>
      <c r="I99" s="79"/>
    </row>
    <row r="100" spans="1:9" x14ac:dyDescent="0.25">
      <c r="A100" s="88" t="s">
        <v>172</v>
      </c>
      <c r="B100" s="98" t="s">
        <v>112</v>
      </c>
      <c r="C100" s="74">
        <f>D100*12*3730.7</f>
        <v>88641.431999999986</v>
      </c>
      <c r="D100" s="122">
        <v>1.98</v>
      </c>
      <c r="E100" s="74">
        <f>F100*12*3730.7</f>
        <v>88641.431999999986</v>
      </c>
      <c r="F100" s="76">
        <v>1.98</v>
      </c>
      <c r="G100" s="77">
        <f>C100-E100</f>
        <v>0</v>
      </c>
      <c r="H100" s="90">
        <f>D100-F100</f>
        <v>0</v>
      </c>
      <c r="I100" s="79"/>
    </row>
    <row r="101" spans="1:9" x14ac:dyDescent="0.25">
      <c r="A101" s="104" t="s">
        <v>171</v>
      </c>
      <c r="B101" s="114"/>
      <c r="C101" s="87"/>
      <c r="D101" s="123"/>
      <c r="E101" s="119"/>
      <c r="F101" s="120"/>
      <c r="G101" s="96"/>
      <c r="H101" s="95"/>
      <c r="I101" s="79"/>
    </row>
    <row r="102" spans="1:9" x14ac:dyDescent="0.25">
      <c r="A102" s="88" t="s">
        <v>202</v>
      </c>
      <c r="B102" s="56" t="s">
        <v>112</v>
      </c>
      <c r="C102" s="74">
        <f>D102*12*3730.7</f>
        <v>95804.375999999989</v>
      </c>
      <c r="D102" s="122">
        <v>2.14</v>
      </c>
      <c r="E102" s="74">
        <f>F102*12*3730.7</f>
        <v>95804.375999999989</v>
      </c>
      <c r="F102" s="76">
        <v>2.14</v>
      </c>
      <c r="G102" s="77">
        <f>C102-E102</f>
        <v>0</v>
      </c>
      <c r="H102" s="90">
        <f>D102-F102</f>
        <v>0</v>
      </c>
      <c r="I102" s="79"/>
    </row>
    <row r="103" spans="1:9" x14ac:dyDescent="0.25">
      <c r="A103" s="104" t="s">
        <v>173</v>
      </c>
      <c r="B103" s="56"/>
      <c r="C103" s="87"/>
      <c r="D103" s="123"/>
      <c r="E103" s="119"/>
      <c r="F103" s="124"/>
      <c r="G103" s="96"/>
      <c r="H103" s="95"/>
      <c r="I103" s="79"/>
    </row>
    <row r="104" spans="1:9" x14ac:dyDescent="0.25">
      <c r="A104" s="88" t="s">
        <v>203</v>
      </c>
      <c r="B104" s="98"/>
      <c r="C104" s="74">
        <f>D104*12*3730.7</f>
        <v>271744.18800000002</v>
      </c>
      <c r="D104" s="116">
        <v>6.07</v>
      </c>
      <c r="E104" s="74">
        <f>F104*12*3730.7</f>
        <v>271744.18800000002</v>
      </c>
      <c r="F104" s="125">
        <v>6.07</v>
      </c>
      <c r="G104" s="77">
        <f>C104-E104</f>
        <v>0</v>
      </c>
      <c r="H104" s="90">
        <f>D104-F104</f>
        <v>0</v>
      </c>
      <c r="I104" s="79"/>
    </row>
    <row r="105" spans="1:9" x14ac:dyDescent="0.25">
      <c r="A105" s="73" t="s">
        <v>174</v>
      </c>
      <c r="B105" s="56"/>
      <c r="C105" s="118"/>
      <c r="D105" s="126"/>
      <c r="E105" s="118"/>
      <c r="F105" s="120"/>
      <c r="G105" s="83"/>
      <c r="H105" s="82"/>
      <c r="I105" s="79"/>
    </row>
    <row r="106" spans="1:9" x14ac:dyDescent="0.25">
      <c r="A106" s="127" t="s">
        <v>175</v>
      </c>
      <c r="B106" s="98"/>
      <c r="C106" s="128">
        <f>C19+C29+C44+C49+C51+C62+C89+C91+C93+C97+C104+C100+C102+C95</f>
        <v>2084864.388</v>
      </c>
      <c r="D106" s="116">
        <f>D19+D29+D44+D49+D51+D62+D89+D91+D93+D97+D104+D100+D102+D95</f>
        <v>46.57</v>
      </c>
      <c r="E106" s="128">
        <f>E19+E29+E44+E49+E51+E62+E89+E91+E93+E97+E104+E100+E102+E95</f>
        <v>2071771.956</v>
      </c>
      <c r="F106" s="129">
        <f>F19+F29+F44+F49+F51+F62+F89+F91+F93+F97+F104+F100+F102+F95</f>
        <v>46.28</v>
      </c>
      <c r="G106" s="134">
        <f>C106-E106</f>
        <v>13092.43200000003</v>
      </c>
      <c r="H106" s="90">
        <f>D106-F106</f>
        <v>0.28999999999999915</v>
      </c>
      <c r="I106" s="79"/>
    </row>
    <row r="107" spans="1:9" x14ac:dyDescent="0.25">
      <c r="A107" s="130" t="s">
        <v>176</v>
      </c>
      <c r="B107" s="114"/>
      <c r="C107" s="119"/>
      <c r="D107" s="123"/>
      <c r="E107" s="119"/>
      <c r="F107" s="121"/>
      <c r="G107" s="83"/>
      <c r="H107" s="82"/>
      <c r="I107" s="64"/>
    </row>
    <row r="108" spans="1:9" x14ac:dyDescent="0.25">
      <c r="A108" s="131" t="s">
        <v>177</v>
      </c>
      <c r="B108" s="56"/>
      <c r="C108" s="74">
        <f>C110+C113+C115+C117+C120</f>
        <v>1207403.7479999999</v>
      </c>
      <c r="D108" s="116">
        <f>D110+D113+D115+D120+D117</f>
        <v>26.970000000000002</v>
      </c>
      <c r="E108" s="74">
        <f>E110+E113+E115+E117+E120</f>
        <v>1091396.476</v>
      </c>
      <c r="F108" s="129">
        <f>F110+F113+F115+F120+F117</f>
        <v>24.37</v>
      </c>
      <c r="G108" s="134">
        <f>C108-E108</f>
        <v>116007.27199999988</v>
      </c>
      <c r="H108" s="90">
        <f>D108-F108</f>
        <v>2.6000000000000014</v>
      </c>
      <c r="I108" s="79"/>
    </row>
    <row r="109" spans="1:9" x14ac:dyDescent="0.25">
      <c r="A109" s="131"/>
      <c r="B109" s="56"/>
      <c r="C109" s="118"/>
      <c r="D109" s="135"/>
      <c r="E109" s="136"/>
      <c r="F109" s="137"/>
      <c r="G109" s="138"/>
      <c r="H109" s="78"/>
      <c r="I109" s="64"/>
    </row>
    <row r="110" spans="1:9" x14ac:dyDescent="0.25">
      <c r="A110" s="111" t="s">
        <v>178</v>
      </c>
      <c r="B110" s="98" t="s">
        <v>179</v>
      </c>
      <c r="C110" s="74">
        <f>D110*12*3730.7</f>
        <v>211754.53200000001</v>
      </c>
      <c r="D110" s="116">
        <v>4.7300000000000004</v>
      </c>
      <c r="E110" s="74">
        <v>123759.35</v>
      </c>
      <c r="F110" s="129">
        <v>2.76</v>
      </c>
      <c r="G110" s="134">
        <f>C110-E110</f>
        <v>87995.182000000001</v>
      </c>
      <c r="H110" s="90">
        <f>D110-F110</f>
        <v>1.9700000000000006</v>
      </c>
      <c r="I110" s="79"/>
    </row>
    <row r="111" spans="1:9" x14ac:dyDescent="0.25">
      <c r="A111" s="112" t="s">
        <v>180</v>
      </c>
      <c r="B111" s="56"/>
      <c r="C111" s="136"/>
      <c r="D111" s="126"/>
      <c r="E111" s="80"/>
      <c r="F111" s="120"/>
      <c r="G111" s="83"/>
      <c r="H111" s="82"/>
      <c r="I111" s="139"/>
    </row>
    <row r="112" spans="1:9" x14ac:dyDescent="0.25">
      <c r="A112" s="112" t="s">
        <v>181</v>
      </c>
      <c r="B112" s="56"/>
      <c r="C112" s="136"/>
      <c r="D112" s="126"/>
      <c r="E112" s="80"/>
      <c r="F112" s="120"/>
      <c r="G112" s="83"/>
      <c r="H112" s="82"/>
      <c r="I112" s="64"/>
    </row>
    <row r="113" spans="1:9" x14ac:dyDescent="0.25">
      <c r="A113" s="140" t="s">
        <v>182</v>
      </c>
      <c r="B113" s="98" t="s">
        <v>183</v>
      </c>
      <c r="C113" s="74">
        <f>D113*12*3730.7</f>
        <v>840302.86800000002</v>
      </c>
      <c r="D113" s="122">
        <v>18.77</v>
      </c>
      <c r="E113" s="74">
        <f>F113*12*3730.7</f>
        <v>840302.86800000002</v>
      </c>
      <c r="F113" s="76">
        <v>18.77</v>
      </c>
      <c r="G113" s="134">
        <f>C113-E113</f>
        <v>0</v>
      </c>
      <c r="H113" s="90">
        <f>D113-F113</f>
        <v>0</v>
      </c>
      <c r="I113" s="79"/>
    </row>
    <row r="114" spans="1:9" x14ac:dyDescent="0.25">
      <c r="A114" s="141"/>
      <c r="B114" s="114" t="s">
        <v>184</v>
      </c>
      <c r="C114" s="136"/>
      <c r="D114" s="126"/>
      <c r="E114" s="80"/>
      <c r="F114" s="120"/>
      <c r="G114" s="83"/>
      <c r="H114" s="82"/>
      <c r="I114" s="64"/>
    </row>
    <row r="115" spans="1:9" x14ac:dyDescent="0.25">
      <c r="A115" s="140" t="s">
        <v>185</v>
      </c>
      <c r="B115" s="98" t="s">
        <v>183</v>
      </c>
      <c r="C115" s="74">
        <f>D115*3*3730.7</f>
        <v>0</v>
      </c>
      <c r="D115" s="116">
        <v>0</v>
      </c>
      <c r="E115" s="74">
        <f>F115*3*3730.7</f>
        <v>0</v>
      </c>
      <c r="F115" s="129">
        <v>0</v>
      </c>
      <c r="G115" s="134">
        <f>C115-E115</f>
        <v>0</v>
      </c>
      <c r="H115" s="90">
        <f>D115-F115</f>
        <v>0</v>
      </c>
      <c r="I115" s="79"/>
    </row>
    <row r="116" spans="1:9" x14ac:dyDescent="0.25">
      <c r="A116" s="158" t="s">
        <v>186</v>
      </c>
      <c r="B116" s="114" t="s">
        <v>184</v>
      </c>
      <c r="C116" s="142"/>
      <c r="D116" s="123"/>
      <c r="E116" s="87"/>
      <c r="F116" s="121"/>
      <c r="G116" s="96"/>
      <c r="H116" s="95"/>
      <c r="I116" s="143"/>
    </row>
    <row r="117" spans="1:9" x14ac:dyDescent="0.25">
      <c r="A117" s="140" t="s">
        <v>187</v>
      </c>
      <c r="B117" s="98" t="s">
        <v>183</v>
      </c>
      <c r="C117" s="74">
        <f>D117*12*3730.7</f>
        <v>41186.928</v>
      </c>
      <c r="D117" s="116">
        <v>0.92</v>
      </c>
      <c r="E117" s="74">
        <f>F117*12*3730.7</f>
        <v>34471.667999999998</v>
      </c>
      <c r="F117" s="129">
        <v>0.77</v>
      </c>
      <c r="G117" s="134">
        <f>C117-E117</f>
        <v>6715.260000000002</v>
      </c>
      <c r="H117" s="90">
        <f>D117-F117</f>
        <v>0.15000000000000002</v>
      </c>
      <c r="I117" s="79"/>
    </row>
    <row r="118" spans="1:9" x14ac:dyDescent="0.25">
      <c r="A118" s="141" t="s">
        <v>188</v>
      </c>
      <c r="B118" s="56" t="s">
        <v>184</v>
      </c>
      <c r="C118" s="174"/>
      <c r="D118" s="144"/>
      <c r="E118" s="102"/>
      <c r="F118" s="137"/>
      <c r="G118" s="138"/>
      <c r="H118" s="78"/>
      <c r="I118" s="79"/>
    </row>
    <row r="119" spans="1:9" x14ac:dyDescent="0.25">
      <c r="A119" s="158" t="s">
        <v>218</v>
      </c>
      <c r="B119" s="114"/>
      <c r="C119" s="142"/>
      <c r="D119" s="123"/>
      <c r="E119" s="87"/>
      <c r="F119" s="121"/>
      <c r="G119" s="96"/>
      <c r="H119" s="95"/>
      <c r="I119" s="143"/>
    </row>
    <row r="120" spans="1:9" x14ac:dyDescent="0.25">
      <c r="A120" s="111" t="s">
        <v>189</v>
      </c>
      <c r="B120" s="98" t="s">
        <v>183</v>
      </c>
      <c r="C120" s="74">
        <f>D120*12*3730.7</f>
        <v>114159.41999999998</v>
      </c>
      <c r="D120" s="144">
        <v>2.5499999999999998</v>
      </c>
      <c r="E120" s="74">
        <v>92862.59</v>
      </c>
      <c r="F120" s="137">
        <v>2.0699999999999998</v>
      </c>
      <c r="G120" s="77">
        <f>C120-E120</f>
        <v>21296.829999999987</v>
      </c>
      <c r="H120" s="90">
        <f>D120-F120</f>
        <v>0.48</v>
      </c>
      <c r="I120" s="79"/>
    </row>
    <row r="121" spans="1:9" x14ac:dyDescent="0.25">
      <c r="A121" s="112" t="s">
        <v>190</v>
      </c>
      <c r="B121" s="56" t="s">
        <v>184</v>
      </c>
      <c r="C121" s="136"/>
      <c r="D121" s="126"/>
      <c r="E121" s="80"/>
      <c r="F121" s="120"/>
      <c r="G121" s="83"/>
      <c r="H121" s="82"/>
      <c r="I121" s="64"/>
    </row>
    <row r="122" spans="1:9" x14ac:dyDescent="0.25">
      <c r="A122" s="112" t="s">
        <v>191</v>
      </c>
      <c r="B122" s="114" t="s">
        <v>192</v>
      </c>
      <c r="C122" s="136"/>
      <c r="D122" s="126"/>
      <c r="E122" s="80"/>
      <c r="F122" s="120"/>
      <c r="G122" s="83"/>
      <c r="H122" s="82"/>
      <c r="I122" s="64"/>
    </row>
    <row r="123" spans="1:9" x14ac:dyDescent="0.25">
      <c r="A123" s="88" t="s">
        <v>193</v>
      </c>
      <c r="B123" s="47"/>
      <c r="C123" s="128">
        <f>C106+C108</f>
        <v>3292268.1359999999</v>
      </c>
      <c r="D123" s="116">
        <f>D106+D108</f>
        <v>73.540000000000006</v>
      </c>
      <c r="E123" s="128">
        <f>E106+E108</f>
        <v>3163168.432</v>
      </c>
      <c r="F123" s="129">
        <f>F106+F108</f>
        <v>70.650000000000006</v>
      </c>
      <c r="G123" s="134">
        <f>C123-E123</f>
        <v>129099.70399999991</v>
      </c>
      <c r="H123" s="90">
        <f>D123-F123</f>
        <v>2.8900000000000006</v>
      </c>
      <c r="I123" s="64"/>
    </row>
    <row r="124" spans="1:9" ht="15.75" thickBot="1" x14ac:dyDescent="0.3">
      <c r="A124" s="145" t="s">
        <v>194</v>
      </c>
      <c r="B124" s="146"/>
      <c r="C124" s="145"/>
      <c r="D124" s="147"/>
      <c r="E124" s="145"/>
      <c r="F124" s="148"/>
      <c r="G124" s="149"/>
      <c r="H124" s="150"/>
      <c r="I124" s="64"/>
    </row>
    <row r="125" spans="1:9" ht="15.75" thickBot="1" x14ac:dyDescent="0.3">
      <c r="A125" s="167" t="s">
        <v>204</v>
      </c>
      <c r="B125" s="176"/>
      <c r="C125" s="145"/>
      <c r="D125" s="177"/>
      <c r="E125" s="179">
        <v>18877.09</v>
      </c>
      <c r="F125" s="177"/>
      <c r="G125" s="175"/>
      <c r="H125" s="166"/>
      <c r="I125" s="52"/>
    </row>
    <row r="126" spans="1:9" ht="15.75" thickBot="1" x14ac:dyDescent="0.3">
      <c r="A126" s="167" t="s">
        <v>204</v>
      </c>
      <c r="B126" s="176"/>
      <c r="C126" s="145"/>
      <c r="D126" s="177"/>
      <c r="E126" s="180">
        <v>15101.67</v>
      </c>
      <c r="F126" s="177"/>
      <c r="G126" s="145"/>
      <c r="H126" s="178"/>
      <c r="I126" s="52"/>
    </row>
    <row r="127" spans="1:9" ht="15.75" thickBot="1" x14ac:dyDescent="0.3">
      <c r="A127" s="167" t="s">
        <v>204</v>
      </c>
      <c r="B127" s="176"/>
      <c r="C127" s="145"/>
      <c r="D127" s="177"/>
      <c r="E127" s="180">
        <v>15101.67</v>
      </c>
      <c r="F127" s="177"/>
      <c r="G127" s="145"/>
      <c r="H127" s="178"/>
      <c r="I127" s="52"/>
    </row>
    <row r="128" spans="1:9" ht="15.75" thickBot="1" x14ac:dyDescent="0.3">
      <c r="A128" s="167" t="s">
        <v>204</v>
      </c>
      <c r="B128" s="176"/>
      <c r="C128" s="145"/>
      <c r="D128" s="177"/>
      <c r="E128" s="180">
        <v>7550.84</v>
      </c>
      <c r="F128" s="177"/>
      <c r="G128" s="145"/>
      <c r="H128" s="178"/>
      <c r="I128" s="52"/>
    </row>
    <row r="129" spans="1:9" ht="15.75" thickBot="1" x14ac:dyDescent="0.3">
      <c r="A129" s="167" t="s">
        <v>204</v>
      </c>
      <c r="B129" s="176"/>
      <c r="C129" s="145"/>
      <c r="D129" s="177"/>
      <c r="E129" s="180">
        <v>3775.42</v>
      </c>
      <c r="F129" s="177"/>
      <c r="G129" s="145"/>
      <c r="H129" s="178"/>
      <c r="I129" s="52"/>
    </row>
    <row r="130" spans="1:9" ht="15.75" thickBot="1" x14ac:dyDescent="0.3">
      <c r="A130" s="181" t="s">
        <v>221</v>
      </c>
      <c r="B130" s="176"/>
      <c r="C130" s="145"/>
      <c r="D130" s="177"/>
      <c r="E130" s="180">
        <v>604.07000000000005</v>
      </c>
      <c r="F130" s="177"/>
      <c r="G130" s="145"/>
      <c r="H130" s="178"/>
      <c r="I130" s="182"/>
    </row>
    <row r="131" spans="1:9" ht="15.75" thickBot="1" x14ac:dyDescent="0.3">
      <c r="A131" s="181" t="s">
        <v>222</v>
      </c>
      <c r="B131" s="176"/>
      <c r="C131" s="145"/>
      <c r="D131" s="177"/>
      <c r="E131" s="180">
        <v>402.71</v>
      </c>
      <c r="F131" s="177"/>
      <c r="G131" s="145"/>
      <c r="H131" s="178"/>
      <c r="I131" s="182"/>
    </row>
    <row r="132" spans="1:9" x14ac:dyDescent="0.25">
      <c r="A132" s="6"/>
      <c r="B132" s="6"/>
      <c r="C132" s="6"/>
      <c r="D132" s="64"/>
      <c r="E132" s="6"/>
      <c r="F132" s="6"/>
      <c r="G132" s="6"/>
      <c r="H132" s="6"/>
      <c r="I132" s="64"/>
    </row>
    <row r="133" spans="1:9" ht="15.75" x14ac:dyDescent="0.25">
      <c r="A133" s="3" t="s">
        <v>229</v>
      </c>
      <c r="B133" s="3"/>
      <c r="C133" s="3"/>
      <c r="D133" s="64"/>
      <c r="E133" s="3"/>
      <c r="F133" s="3"/>
      <c r="G133" s="3"/>
      <c r="H133" s="3"/>
      <c r="I133" s="64"/>
    </row>
    <row r="134" spans="1:9" ht="15.75" x14ac:dyDescent="0.25">
      <c r="A134" s="3" t="s">
        <v>1</v>
      </c>
      <c r="B134" s="3"/>
      <c r="C134" s="3"/>
      <c r="D134" s="64"/>
      <c r="E134" s="3"/>
      <c r="F134" s="3"/>
      <c r="G134" s="3"/>
      <c r="H134" s="3"/>
      <c r="I134" s="3"/>
    </row>
    <row r="135" spans="1:9" ht="15.75" x14ac:dyDescent="0.25">
      <c r="A135" s="3"/>
      <c r="B135" s="3"/>
      <c r="C135" s="3"/>
      <c r="D135" s="64"/>
      <c r="E135" s="3"/>
      <c r="F135" s="3"/>
      <c r="G135" s="110"/>
      <c r="H135" s="3"/>
      <c r="I135" s="3"/>
    </row>
    <row r="136" spans="1:9" ht="15.75" x14ac:dyDescent="0.25">
      <c r="A136" s="3"/>
      <c r="B136" s="3"/>
      <c r="C136" s="3"/>
      <c r="D136" s="64"/>
      <c r="E136" s="3"/>
      <c r="F136" s="3"/>
      <c r="G136" s="110"/>
      <c r="H136" s="3"/>
      <c r="I136" s="3"/>
    </row>
    <row r="137" spans="1:9" x14ac:dyDescent="0.25">
      <c r="C137" s="7"/>
      <c r="G137" s="7"/>
    </row>
    <row r="169" spans="7:7" x14ac:dyDescent="0.25">
      <c r="G169" s="7"/>
    </row>
    <row r="170" spans="7:7" x14ac:dyDescent="0.25">
      <c r="G170" s="153"/>
    </row>
    <row r="171" spans="7:7" x14ac:dyDescent="0.25">
      <c r="G171" s="153"/>
    </row>
  </sheetData>
  <pageMargins left="0.31496062992125984" right="0" top="0.35433070866141736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topLeftCell="A73" workbookViewId="0">
      <selection activeCell="D98" sqref="D98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8" width="12.42578125" customWidth="1"/>
    <col min="19" max="19" width="13.42578125" customWidth="1"/>
    <col min="23" max="23" width="11.85546875" bestFit="1" customWidth="1"/>
    <col min="25" max="25" width="7.28515625" customWidth="1"/>
    <col min="26" max="29" width="9" customWidth="1"/>
    <col min="30" max="30" width="10.5703125" customWidth="1"/>
    <col min="31" max="32" width="9" customWidth="1"/>
    <col min="246" max="246" width="23.140625" customWidth="1"/>
    <col min="247" max="247" width="42.85546875" customWidth="1"/>
    <col min="249" max="249" width="11.28515625" customWidth="1"/>
    <col min="250" max="250" width="12.85546875" customWidth="1"/>
    <col min="251" max="251" width="12.140625" customWidth="1"/>
    <col min="252" max="252" width="11.7109375" customWidth="1"/>
    <col min="253" max="253" width="11.42578125" customWidth="1"/>
    <col min="254" max="254" width="12.7109375" customWidth="1"/>
    <col min="255" max="255" width="4.140625" customWidth="1"/>
    <col min="256" max="256" width="45.28515625" customWidth="1"/>
    <col min="257" max="257" width="14.85546875" customWidth="1"/>
    <col min="258" max="258" width="12.28515625" customWidth="1"/>
    <col min="259" max="260" width="11.140625" customWidth="1"/>
    <col min="261" max="261" width="12.42578125" customWidth="1"/>
    <col min="262" max="262" width="11.42578125" customWidth="1"/>
    <col min="263" max="263" width="13.5703125" customWidth="1"/>
    <col min="502" max="502" width="23.140625" customWidth="1"/>
    <col min="503" max="503" width="42.85546875" customWidth="1"/>
    <col min="505" max="505" width="11.28515625" customWidth="1"/>
    <col min="506" max="506" width="12.85546875" customWidth="1"/>
    <col min="507" max="507" width="12.140625" customWidth="1"/>
    <col min="508" max="508" width="11.7109375" customWidth="1"/>
    <col min="509" max="509" width="11.42578125" customWidth="1"/>
    <col min="510" max="510" width="12.7109375" customWidth="1"/>
    <col min="511" max="511" width="4.140625" customWidth="1"/>
    <col min="512" max="512" width="45.28515625" customWidth="1"/>
    <col min="513" max="513" width="14.85546875" customWidth="1"/>
    <col min="514" max="514" width="12.28515625" customWidth="1"/>
    <col min="515" max="516" width="11.140625" customWidth="1"/>
    <col min="517" max="517" width="12.42578125" customWidth="1"/>
    <col min="518" max="518" width="11.42578125" customWidth="1"/>
    <col min="519" max="519" width="13.5703125" customWidth="1"/>
    <col min="758" max="758" width="23.140625" customWidth="1"/>
    <col min="759" max="759" width="42.85546875" customWidth="1"/>
    <col min="761" max="761" width="11.28515625" customWidth="1"/>
    <col min="762" max="762" width="12.85546875" customWidth="1"/>
    <col min="763" max="763" width="12.140625" customWidth="1"/>
    <col min="764" max="764" width="11.7109375" customWidth="1"/>
    <col min="765" max="765" width="11.42578125" customWidth="1"/>
    <col min="766" max="766" width="12.7109375" customWidth="1"/>
    <col min="767" max="767" width="4.140625" customWidth="1"/>
    <col min="768" max="768" width="45.28515625" customWidth="1"/>
    <col min="769" max="769" width="14.85546875" customWidth="1"/>
    <col min="770" max="770" width="12.28515625" customWidth="1"/>
    <col min="771" max="772" width="11.140625" customWidth="1"/>
    <col min="773" max="773" width="12.42578125" customWidth="1"/>
    <col min="774" max="774" width="11.42578125" customWidth="1"/>
    <col min="775" max="775" width="13.5703125" customWidth="1"/>
    <col min="1014" max="1014" width="23.140625" customWidth="1"/>
    <col min="1015" max="1015" width="42.85546875" customWidth="1"/>
    <col min="1017" max="1017" width="11.28515625" customWidth="1"/>
    <col min="1018" max="1018" width="12.85546875" customWidth="1"/>
    <col min="1019" max="1019" width="12.140625" customWidth="1"/>
    <col min="1020" max="1020" width="11.7109375" customWidth="1"/>
    <col min="1021" max="1021" width="11.42578125" customWidth="1"/>
    <col min="1022" max="1022" width="12.7109375" customWidth="1"/>
    <col min="1023" max="1023" width="4.140625" customWidth="1"/>
    <col min="1024" max="1024" width="45.28515625" customWidth="1"/>
    <col min="1025" max="1025" width="14.85546875" customWidth="1"/>
    <col min="1026" max="1026" width="12.28515625" customWidth="1"/>
    <col min="1027" max="1028" width="11.140625" customWidth="1"/>
    <col min="1029" max="1029" width="12.42578125" customWidth="1"/>
    <col min="1030" max="1030" width="11.42578125" customWidth="1"/>
    <col min="1031" max="1031" width="13.5703125" customWidth="1"/>
    <col min="1270" max="1270" width="23.140625" customWidth="1"/>
    <col min="1271" max="1271" width="42.85546875" customWidth="1"/>
    <col min="1273" max="1273" width="11.28515625" customWidth="1"/>
    <col min="1274" max="1274" width="12.85546875" customWidth="1"/>
    <col min="1275" max="1275" width="12.140625" customWidth="1"/>
    <col min="1276" max="1276" width="11.7109375" customWidth="1"/>
    <col min="1277" max="1277" width="11.42578125" customWidth="1"/>
    <col min="1278" max="1278" width="12.7109375" customWidth="1"/>
    <col min="1279" max="1279" width="4.140625" customWidth="1"/>
    <col min="1280" max="1280" width="45.28515625" customWidth="1"/>
    <col min="1281" max="1281" width="14.85546875" customWidth="1"/>
    <col min="1282" max="1282" width="12.28515625" customWidth="1"/>
    <col min="1283" max="1284" width="11.140625" customWidth="1"/>
    <col min="1285" max="1285" width="12.42578125" customWidth="1"/>
    <col min="1286" max="1286" width="11.42578125" customWidth="1"/>
    <col min="1287" max="1287" width="13.5703125" customWidth="1"/>
    <col min="1526" max="1526" width="23.140625" customWidth="1"/>
    <col min="1527" max="1527" width="42.85546875" customWidth="1"/>
    <col min="1529" max="1529" width="11.28515625" customWidth="1"/>
    <col min="1530" max="1530" width="12.85546875" customWidth="1"/>
    <col min="1531" max="1531" width="12.140625" customWidth="1"/>
    <col min="1532" max="1532" width="11.7109375" customWidth="1"/>
    <col min="1533" max="1533" width="11.42578125" customWidth="1"/>
    <col min="1534" max="1534" width="12.7109375" customWidth="1"/>
    <col min="1535" max="1535" width="4.140625" customWidth="1"/>
    <col min="1536" max="1536" width="45.28515625" customWidth="1"/>
    <col min="1537" max="1537" width="14.85546875" customWidth="1"/>
    <col min="1538" max="1538" width="12.28515625" customWidth="1"/>
    <col min="1539" max="1540" width="11.140625" customWidth="1"/>
    <col min="1541" max="1541" width="12.42578125" customWidth="1"/>
    <col min="1542" max="1542" width="11.42578125" customWidth="1"/>
    <col min="1543" max="1543" width="13.5703125" customWidth="1"/>
    <col min="1782" max="1782" width="23.140625" customWidth="1"/>
    <col min="1783" max="1783" width="42.85546875" customWidth="1"/>
    <col min="1785" max="1785" width="11.28515625" customWidth="1"/>
    <col min="1786" max="1786" width="12.85546875" customWidth="1"/>
    <col min="1787" max="1787" width="12.140625" customWidth="1"/>
    <col min="1788" max="1788" width="11.7109375" customWidth="1"/>
    <col min="1789" max="1789" width="11.42578125" customWidth="1"/>
    <col min="1790" max="1790" width="12.7109375" customWidth="1"/>
    <col min="1791" max="1791" width="4.140625" customWidth="1"/>
    <col min="1792" max="1792" width="45.28515625" customWidth="1"/>
    <col min="1793" max="1793" width="14.85546875" customWidth="1"/>
    <col min="1794" max="1794" width="12.28515625" customWidth="1"/>
    <col min="1795" max="1796" width="11.140625" customWidth="1"/>
    <col min="1797" max="1797" width="12.42578125" customWidth="1"/>
    <col min="1798" max="1798" width="11.42578125" customWidth="1"/>
    <col min="1799" max="1799" width="13.5703125" customWidth="1"/>
    <col min="2038" max="2038" width="23.140625" customWidth="1"/>
    <col min="2039" max="2039" width="42.85546875" customWidth="1"/>
    <col min="2041" max="2041" width="11.28515625" customWidth="1"/>
    <col min="2042" max="2042" width="12.85546875" customWidth="1"/>
    <col min="2043" max="2043" width="12.140625" customWidth="1"/>
    <col min="2044" max="2044" width="11.7109375" customWidth="1"/>
    <col min="2045" max="2045" width="11.42578125" customWidth="1"/>
    <col min="2046" max="2046" width="12.7109375" customWidth="1"/>
    <col min="2047" max="2047" width="4.140625" customWidth="1"/>
    <col min="2048" max="2048" width="45.28515625" customWidth="1"/>
    <col min="2049" max="2049" width="14.85546875" customWidth="1"/>
    <col min="2050" max="2050" width="12.28515625" customWidth="1"/>
    <col min="2051" max="2052" width="11.140625" customWidth="1"/>
    <col min="2053" max="2053" width="12.42578125" customWidth="1"/>
    <col min="2054" max="2054" width="11.42578125" customWidth="1"/>
    <col min="2055" max="2055" width="13.5703125" customWidth="1"/>
    <col min="2294" max="2294" width="23.140625" customWidth="1"/>
    <col min="2295" max="2295" width="42.85546875" customWidth="1"/>
    <col min="2297" max="2297" width="11.28515625" customWidth="1"/>
    <col min="2298" max="2298" width="12.85546875" customWidth="1"/>
    <col min="2299" max="2299" width="12.140625" customWidth="1"/>
    <col min="2300" max="2300" width="11.7109375" customWidth="1"/>
    <col min="2301" max="2301" width="11.42578125" customWidth="1"/>
    <col min="2302" max="2302" width="12.7109375" customWidth="1"/>
    <col min="2303" max="2303" width="4.140625" customWidth="1"/>
    <col min="2304" max="2304" width="45.28515625" customWidth="1"/>
    <col min="2305" max="2305" width="14.85546875" customWidth="1"/>
    <col min="2306" max="2306" width="12.28515625" customWidth="1"/>
    <col min="2307" max="2308" width="11.140625" customWidth="1"/>
    <col min="2309" max="2309" width="12.42578125" customWidth="1"/>
    <col min="2310" max="2310" width="11.42578125" customWidth="1"/>
    <col min="2311" max="2311" width="13.5703125" customWidth="1"/>
    <col min="2550" max="2550" width="23.140625" customWidth="1"/>
    <col min="2551" max="2551" width="42.85546875" customWidth="1"/>
    <col min="2553" max="2553" width="11.28515625" customWidth="1"/>
    <col min="2554" max="2554" width="12.85546875" customWidth="1"/>
    <col min="2555" max="2555" width="12.140625" customWidth="1"/>
    <col min="2556" max="2556" width="11.7109375" customWidth="1"/>
    <col min="2557" max="2557" width="11.42578125" customWidth="1"/>
    <col min="2558" max="2558" width="12.7109375" customWidth="1"/>
    <col min="2559" max="2559" width="4.140625" customWidth="1"/>
    <col min="2560" max="2560" width="45.28515625" customWidth="1"/>
    <col min="2561" max="2561" width="14.85546875" customWidth="1"/>
    <col min="2562" max="2562" width="12.28515625" customWidth="1"/>
    <col min="2563" max="2564" width="11.140625" customWidth="1"/>
    <col min="2565" max="2565" width="12.42578125" customWidth="1"/>
    <col min="2566" max="2566" width="11.42578125" customWidth="1"/>
    <col min="2567" max="2567" width="13.5703125" customWidth="1"/>
    <col min="2806" max="2806" width="23.140625" customWidth="1"/>
    <col min="2807" max="2807" width="42.85546875" customWidth="1"/>
    <col min="2809" max="2809" width="11.28515625" customWidth="1"/>
    <col min="2810" max="2810" width="12.85546875" customWidth="1"/>
    <col min="2811" max="2811" width="12.140625" customWidth="1"/>
    <col min="2812" max="2812" width="11.7109375" customWidth="1"/>
    <col min="2813" max="2813" width="11.42578125" customWidth="1"/>
    <col min="2814" max="2814" width="12.7109375" customWidth="1"/>
    <col min="2815" max="2815" width="4.140625" customWidth="1"/>
    <col min="2816" max="2816" width="45.28515625" customWidth="1"/>
    <col min="2817" max="2817" width="14.85546875" customWidth="1"/>
    <col min="2818" max="2818" width="12.28515625" customWidth="1"/>
    <col min="2819" max="2820" width="11.140625" customWidth="1"/>
    <col min="2821" max="2821" width="12.42578125" customWidth="1"/>
    <col min="2822" max="2822" width="11.42578125" customWidth="1"/>
    <col min="2823" max="2823" width="13.5703125" customWidth="1"/>
    <col min="3062" max="3062" width="23.140625" customWidth="1"/>
    <col min="3063" max="3063" width="42.85546875" customWidth="1"/>
    <col min="3065" max="3065" width="11.28515625" customWidth="1"/>
    <col min="3066" max="3066" width="12.85546875" customWidth="1"/>
    <col min="3067" max="3067" width="12.140625" customWidth="1"/>
    <col min="3068" max="3068" width="11.7109375" customWidth="1"/>
    <col min="3069" max="3069" width="11.42578125" customWidth="1"/>
    <col min="3070" max="3070" width="12.7109375" customWidth="1"/>
    <col min="3071" max="3071" width="4.140625" customWidth="1"/>
    <col min="3072" max="3072" width="45.28515625" customWidth="1"/>
    <col min="3073" max="3073" width="14.85546875" customWidth="1"/>
    <col min="3074" max="3074" width="12.28515625" customWidth="1"/>
    <col min="3075" max="3076" width="11.140625" customWidth="1"/>
    <col min="3077" max="3077" width="12.42578125" customWidth="1"/>
    <col min="3078" max="3078" width="11.42578125" customWidth="1"/>
    <col min="3079" max="3079" width="13.5703125" customWidth="1"/>
    <col min="3318" max="3318" width="23.140625" customWidth="1"/>
    <col min="3319" max="3319" width="42.85546875" customWidth="1"/>
    <col min="3321" max="3321" width="11.28515625" customWidth="1"/>
    <col min="3322" max="3322" width="12.85546875" customWidth="1"/>
    <col min="3323" max="3323" width="12.140625" customWidth="1"/>
    <col min="3324" max="3324" width="11.7109375" customWidth="1"/>
    <col min="3325" max="3325" width="11.42578125" customWidth="1"/>
    <col min="3326" max="3326" width="12.7109375" customWidth="1"/>
    <col min="3327" max="3327" width="4.140625" customWidth="1"/>
    <col min="3328" max="3328" width="45.28515625" customWidth="1"/>
    <col min="3329" max="3329" width="14.85546875" customWidth="1"/>
    <col min="3330" max="3330" width="12.28515625" customWidth="1"/>
    <col min="3331" max="3332" width="11.140625" customWidth="1"/>
    <col min="3333" max="3333" width="12.42578125" customWidth="1"/>
    <col min="3334" max="3334" width="11.42578125" customWidth="1"/>
    <col min="3335" max="3335" width="13.5703125" customWidth="1"/>
    <col min="3574" max="3574" width="23.140625" customWidth="1"/>
    <col min="3575" max="3575" width="42.85546875" customWidth="1"/>
    <col min="3577" max="3577" width="11.28515625" customWidth="1"/>
    <col min="3578" max="3578" width="12.85546875" customWidth="1"/>
    <col min="3579" max="3579" width="12.140625" customWidth="1"/>
    <col min="3580" max="3580" width="11.7109375" customWidth="1"/>
    <col min="3581" max="3581" width="11.42578125" customWidth="1"/>
    <col min="3582" max="3582" width="12.7109375" customWidth="1"/>
    <col min="3583" max="3583" width="4.140625" customWidth="1"/>
    <col min="3584" max="3584" width="45.28515625" customWidth="1"/>
    <col min="3585" max="3585" width="14.85546875" customWidth="1"/>
    <col min="3586" max="3586" width="12.28515625" customWidth="1"/>
    <col min="3587" max="3588" width="11.140625" customWidth="1"/>
    <col min="3589" max="3589" width="12.42578125" customWidth="1"/>
    <col min="3590" max="3590" width="11.42578125" customWidth="1"/>
    <col min="3591" max="3591" width="13.5703125" customWidth="1"/>
    <col min="3830" max="3830" width="23.140625" customWidth="1"/>
    <col min="3831" max="3831" width="42.85546875" customWidth="1"/>
    <col min="3833" max="3833" width="11.28515625" customWidth="1"/>
    <col min="3834" max="3834" width="12.85546875" customWidth="1"/>
    <col min="3835" max="3835" width="12.140625" customWidth="1"/>
    <col min="3836" max="3836" width="11.7109375" customWidth="1"/>
    <col min="3837" max="3837" width="11.42578125" customWidth="1"/>
    <col min="3838" max="3838" width="12.7109375" customWidth="1"/>
    <col min="3839" max="3839" width="4.140625" customWidth="1"/>
    <col min="3840" max="3840" width="45.28515625" customWidth="1"/>
    <col min="3841" max="3841" width="14.85546875" customWidth="1"/>
    <col min="3842" max="3842" width="12.28515625" customWidth="1"/>
    <col min="3843" max="3844" width="11.140625" customWidth="1"/>
    <col min="3845" max="3845" width="12.42578125" customWidth="1"/>
    <col min="3846" max="3846" width="11.42578125" customWidth="1"/>
    <col min="3847" max="3847" width="13.5703125" customWidth="1"/>
    <col min="4086" max="4086" width="23.140625" customWidth="1"/>
    <col min="4087" max="4087" width="42.85546875" customWidth="1"/>
    <col min="4089" max="4089" width="11.28515625" customWidth="1"/>
    <col min="4090" max="4090" width="12.85546875" customWidth="1"/>
    <col min="4091" max="4091" width="12.140625" customWidth="1"/>
    <col min="4092" max="4092" width="11.7109375" customWidth="1"/>
    <col min="4093" max="4093" width="11.42578125" customWidth="1"/>
    <col min="4094" max="4094" width="12.7109375" customWidth="1"/>
    <col min="4095" max="4095" width="4.140625" customWidth="1"/>
    <col min="4096" max="4096" width="45.28515625" customWidth="1"/>
    <col min="4097" max="4097" width="14.85546875" customWidth="1"/>
    <col min="4098" max="4098" width="12.28515625" customWidth="1"/>
    <col min="4099" max="4100" width="11.140625" customWidth="1"/>
    <col min="4101" max="4101" width="12.42578125" customWidth="1"/>
    <col min="4102" max="4102" width="11.42578125" customWidth="1"/>
    <col min="4103" max="4103" width="13.5703125" customWidth="1"/>
    <col min="4342" max="4342" width="23.140625" customWidth="1"/>
    <col min="4343" max="4343" width="42.85546875" customWidth="1"/>
    <col min="4345" max="4345" width="11.28515625" customWidth="1"/>
    <col min="4346" max="4346" width="12.85546875" customWidth="1"/>
    <col min="4347" max="4347" width="12.140625" customWidth="1"/>
    <col min="4348" max="4348" width="11.7109375" customWidth="1"/>
    <col min="4349" max="4349" width="11.42578125" customWidth="1"/>
    <col min="4350" max="4350" width="12.7109375" customWidth="1"/>
    <col min="4351" max="4351" width="4.140625" customWidth="1"/>
    <col min="4352" max="4352" width="45.28515625" customWidth="1"/>
    <col min="4353" max="4353" width="14.85546875" customWidth="1"/>
    <col min="4354" max="4354" width="12.28515625" customWidth="1"/>
    <col min="4355" max="4356" width="11.140625" customWidth="1"/>
    <col min="4357" max="4357" width="12.42578125" customWidth="1"/>
    <col min="4358" max="4358" width="11.42578125" customWidth="1"/>
    <col min="4359" max="4359" width="13.5703125" customWidth="1"/>
    <col min="4598" max="4598" width="23.140625" customWidth="1"/>
    <col min="4599" max="4599" width="42.85546875" customWidth="1"/>
    <col min="4601" max="4601" width="11.28515625" customWidth="1"/>
    <col min="4602" max="4602" width="12.85546875" customWidth="1"/>
    <col min="4603" max="4603" width="12.140625" customWidth="1"/>
    <col min="4604" max="4604" width="11.7109375" customWidth="1"/>
    <col min="4605" max="4605" width="11.42578125" customWidth="1"/>
    <col min="4606" max="4606" width="12.7109375" customWidth="1"/>
    <col min="4607" max="4607" width="4.140625" customWidth="1"/>
    <col min="4608" max="4608" width="45.28515625" customWidth="1"/>
    <col min="4609" max="4609" width="14.85546875" customWidth="1"/>
    <col min="4610" max="4610" width="12.28515625" customWidth="1"/>
    <col min="4611" max="4612" width="11.140625" customWidth="1"/>
    <col min="4613" max="4613" width="12.42578125" customWidth="1"/>
    <col min="4614" max="4614" width="11.42578125" customWidth="1"/>
    <col min="4615" max="4615" width="13.5703125" customWidth="1"/>
    <col min="4854" max="4854" width="23.140625" customWidth="1"/>
    <col min="4855" max="4855" width="42.85546875" customWidth="1"/>
    <col min="4857" max="4857" width="11.28515625" customWidth="1"/>
    <col min="4858" max="4858" width="12.85546875" customWidth="1"/>
    <col min="4859" max="4859" width="12.140625" customWidth="1"/>
    <col min="4860" max="4860" width="11.7109375" customWidth="1"/>
    <col min="4861" max="4861" width="11.42578125" customWidth="1"/>
    <col min="4862" max="4862" width="12.7109375" customWidth="1"/>
    <col min="4863" max="4863" width="4.140625" customWidth="1"/>
    <col min="4864" max="4864" width="45.28515625" customWidth="1"/>
    <col min="4865" max="4865" width="14.85546875" customWidth="1"/>
    <col min="4866" max="4866" width="12.28515625" customWidth="1"/>
    <col min="4867" max="4868" width="11.140625" customWidth="1"/>
    <col min="4869" max="4869" width="12.42578125" customWidth="1"/>
    <col min="4870" max="4870" width="11.42578125" customWidth="1"/>
    <col min="4871" max="4871" width="13.5703125" customWidth="1"/>
    <col min="5110" max="5110" width="23.140625" customWidth="1"/>
    <col min="5111" max="5111" width="42.85546875" customWidth="1"/>
    <col min="5113" max="5113" width="11.28515625" customWidth="1"/>
    <col min="5114" max="5114" width="12.85546875" customWidth="1"/>
    <col min="5115" max="5115" width="12.140625" customWidth="1"/>
    <col min="5116" max="5116" width="11.7109375" customWidth="1"/>
    <col min="5117" max="5117" width="11.42578125" customWidth="1"/>
    <col min="5118" max="5118" width="12.7109375" customWidth="1"/>
    <col min="5119" max="5119" width="4.140625" customWidth="1"/>
    <col min="5120" max="5120" width="45.28515625" customWidth="1"/>
    <col min="5121" max="5121" width="14.85546875" customWidth="1"/>
    <col min="5122" max="5122" width="12.28515625" customWidth="1"/>
    <col min="5123" max="5124" width="11.140625" customWidth="1"/>
    <col min="5125" max="5125" width="12.42578125" customWidth="1"/>
    <col min="5126" max="5126" width="11.42578125" customWidth="1"/>
    <col min="5127" max="5127" width="13.5703125" customWidth="1"/>
    <col min="5366" max="5366" width="23.140625" customWidth="1"/>
    <col min="5367" max="5367" width="42.85546875" customWidth="1"/>
    <col min="5369" max="5369" width="11.28515625" customWidth="1"/>
    <col min="5370" max="5370" width="12.85546875" customWidth="1"/>
    <col min="5371" max="5371" width="12.140625" customWidth="1"/>
    <col min="5372" max="5372" width="11.7109375" customWidth="1"/>
    <col min="5373" max="5373" width="11.42578125" customWidth="1"/>
    <col min="5374" max="5374" width="12.7109375" customWidth="1"/>
    <col min="5375" max="5375" width="4.140625" customWidth="1"/>
    <col min="5376" max="5376" width="45.28515625" customWidth="1"/>
    <col min="5377" max="5377" width="14.85546875" customWidth="1"/>
    <col min="5378" max="5378" width="12.28515625" customWidth="1"/>
    <col min="5379" max="5380" width="11.140625" customWidth="1"/>
    <col min="5381" max="5381" width="12.42578125" customWidth="1"/>
    <col min="5382" max="5382" width="11.42578125" customWidth="1"/>
    <col min="5383" max="5383" width="13.5703125" customWidth="1"/>
    <col min="5622" max="5622" width="23.140625" customWidth="1"/>
    <col min="5623" max="5623" width="42.85546875" customWidth="1"/>
    <col min="5625" max="5625" width="11.28515625" customWidth="1"/>
    <col min="5626" max="5626" width="12.85546875" customWidth="1"/>
    <col min="5627" max="5627" width="12.140625" customWidth="1"/>
    <col min="5628" max="5628" width="11.7109375" customWidth="1"/>
    <col min="5629" max="5629" width="11.42578125" customWidth="1"/>
    <col min="5630" max="5630" width="12.7109375" customWidth="1"/>
    <col min="5631" max="5631" width="4.140625" customWidth="1"/>
    <col min="5632" max="5632" width="45.28515625" customWidth="1"/>
    <col min="5633" max="5633" width="14.85546875" customWidth="1"/>
    <col min="5634" max="5634" width="12.28515625" customWidth="1"/>
    <col min="5635" max="5636" width="11.140625" customWidth="1"/>
    <col min="5637" max="5637" width="12.42578125" customWidth="1"/>
    <col min="5638" max="5638" width="11.42578125" customWidth="1"/>
    <col min="5639" max="5639" width="13.5703125" customWidth="1"/>
    <col min="5878" max="5878" width="23.140625" customWidth="1"/>
    <col min="5879" max="5879" width="42.85546875" customWidth="1"/>
    <col min="5881" max="5881" width="11.28515625" customWidth="1"/>
    <col min="5882" max="5882" width="12.85546875" customWidth="1"/>
    <col min="5883" max="5883" width="12.140625" customWidth="1"/>
    <col min="5884" max="5884" width="11.7109375" customWidth="1"/>
    <col min="5885" max="5885" width="11.42578125" customWidth="1"/>
    <col min="5886" max="5886" width="12.7109375" customWidth="1"/>
    <col min="5887" max="5887" width="4.140625" customWidth="1"/>
    <col min="5888" max="5888" width="45.28515625" customWidth="1"/>
    <col min="5889" max="5889" width="14.85546875" customWidth="1"/>
    <col min="5890" max="5890" width="12.28515625" customWidth="1"/>
    <col min="5891" max="5892" width="11.140625" customWidth="1"/>
    <col min="5893" max="5893" width="12.42578125" customWidth="1"/>
    <col min="5894" max="5894" width="11.42578125" customWidth="1"/>
    <col min="5895" max="5895" width="13.5703125" customWidth="1"/>
    <col min="6134" max="6134" width="23.140625" customWidth="1"/>
    <col min="6135" max="6135" width="42.85546875" customWidth="1"/>
    <col min="6137" max="6137" width="11.28515625" customWidth="1"/>
    <col min="6138" max="6138" width="12.85546875" customWidth="1"/>
    <col min="6139" max="6139" width="12.140625" customWidth="1"/>
    <col min="6140" max="6140" width="11.7109375" customWidth="1"/>
    <col min="6141" max="6141" width="11.42578125" customWidth="1"/>
    <col min="6142" max="6142" width="12.7109375" customWidth="1"/>
    <col min="6143" max="6143" width="4.140625" customWidth="1"/>
    <col min="6144" max="6144" width="45.28515625" customWidth="1"/>
    <col min="6145" max="6145" width="14.85546875" customWidth="1"/>
    <col min="6146" max="6146" width="12.28515625" customWidth="1"/>
    <col min="6147" max="6148" width="11.140625" customWidth="1"/>
    <col min="6149" max="6149" width="12.42578125" customWidth="1"/>
    <col min="6150" max="6150" width="11.42578125" customWidth="1"/>
    <col min="6151" max="6151" width="13.5703125" customWidth="1"/>
    <col min="6390" max="6390" width="23.140625" customWidth="1"/>
    <col min="6391" max="6391" width="42.85546875" customWidth="1"/>
    <col min="6393" max="6393" width="11.28515625" customWidth="1"/>
    <col min="6394" max="6394" width="12.85546875" customWidth="1"/>
    <col min="6395" max="6395" width="12.140625" customWidth="1"/>
    <col min="6396" max="6396" width="11.7109375" customWidth="1"/>
    <col min="6397" max="6397" width="11.42578125" customWidth="1"/>
    <col min="6398" max="6398" width="12.7109375" customWidth="1"/>
    <col min="6399" max="6399" width="4.140625" customWidth="1"/>
    <col min="6400" max="6400" width="45.28515625" customWidth="1"/>
    <col min="6401" max="6401" width="14.85546875" customWidth="1"/>
    <col min="6402" max="6402" width="12.28515625" customWidth="1"/>
    <col min="6403" max="6404" width="11.140625" customWidth="1"/>
    <col min="6405" max="6405" width="12.42578125" customWidth="1"/>
    <col min="6406" max="6406" width="11.42578125" customWidth="1"/>
    <col min="6407" max="6407" width="13.5703125" customWidth="1"/>
    <col min="6646" max="6646" width="23.140625" customWidth="1"/>
    <col min="6647" max="6647" width="42.85546875" customWidth="1"/>
    <col min="6649" max="6649" width="11.28515625" customWidth="1"/>
    <col min="6650" max="6650" width="12.85546875" customWidth="1"/>
    <col min="6651" max="6651" width="12.140625" customWidth="1"/>
    <col min="6652" max="6652" width="11.7109375" customWidth="1"/>
    <col min="6653" max="6653" width="11.42578125" customWidth="1"/>
    <col min="6654" max="6654" width="12.7109375" customWidth="1"/>
    <col min="6655" max="6655" width="4.140625" customWidth="1"/>
    <col min="6656" max="6656" width="45.28515625" customWidth="1"/>
    <col min="6657" max="6657" width="14.85546875" customWidth="1"/>
    <col min="6658" max="6658" width="12.28515625" customWidth="1"/>
    <col min="6659" max="6660" width="11.140625" customWidth="1"/>
    <col min="6661" max="6661" width="12.42578125" customWidth="1"/>
    <col min="6662" max="6662" width="11.42578125" customWidth="1"/>
    <col min="6663" max="6663" width="13.5703125" customWidth="1"/>
    <col min="6902" max="6902" width="23.140625" customWidth="1"/>
    <col min="6903" max="6903" width="42.85546875" customWidth="1"/>
    <col min="6905" max="6905" width="11.28515625" customWidth="1"/>
    <col min="6906" max="6906" width="12.85546875" customWidth="1"/>
    <col min="6907" max="6907" width="12.140625" customWidth="1"/>
    <col min="6908" max="6908" width="11.7109375" customWidth="1"/>
    <col min="6909" max="6909" width="11.42578125" customWidth="1"/>
    <col min="6910" max="6910" width="12.7109375" customWidth="1"/>
    <col min="6911" max="6911" width="4.140625" customWidth="1"/>
    <col min="6912" max="6912" width="45.28515625" customWidth="1"/>
    <col min="6913" max="6913" width="14.85546875" customWidth="1"/>
    <col min="6914" max="6914" width="12.28515625" customWidth="1"/>
    <col min="6915" max="6916" width="11.140625" customWidth="1"/>
    <col min="6917" max="6917" width="12.42578125" customWidth="1"/>
    <col min="6918" max="6918" width="11.42578125" customWidth="1"/>
    <col min="6919" max="6919" width="13.5703125" customWidth="1"/>
    <col min="7158" max="7158" width="23.140625" customWidth="1"/>
    <col min="7159" max="7159" width="42.85546875" customWidth="1"/>
    <col min="7161" max="7161" width="11.28515625" customWidth="1"/>
    <col min="7162" max="7162" width="12.85546875" customWidth="1"/>
    <col min="7163" max="7163" width="12.140625" customWidth="1"/>
    <col min="7164" max="7164" width="11.7109375" customWidth="1"/>
    <col min="7165" max="7165" width="11.42578125" customWidth="1"/>
    <col min="7166" max="7166" width="12.7109375" customWidth="1"/>
    <col min="7167" max="7167" width="4.140625" customWidth="1"/>
    <col min="7168" max="7168" width="45.28515625" customWidth="1"/>
    <col min="7169" max="7169" width="14.85546875" customWidth="1"/>
    <col min="7170" max="7170" width="12.28515625" customWidth="1"/>
    <col min="7171" max="7172" width="11.140625" customWidth="1"/>
    <col min="7173" max="7173" width="12.42578125" customWidth="1"/>
    <col min="7174" max="7174" width="11.42578125" customWidth="1"/>
    <col min="7175" max="7175" width="13.5703125" customWidth="1"/>
    <col min="7414" max="7414" width="23.140625" customWidth="1"/>
    <col min="7415" max="7415" width="42.85546875" customWidth="1"/>
    <col min="7417" max="7417" width="11.28515625" customWidth="1"/>
    <col min="7418" max="7418" width="12.85546875" customWidth="1"/>
    <col min="7419" max="7419" width="12.140625" customWidth="1"/>
    <col min="7420" max="7420" width="11.7109375" customWidth="1"/>
    <col min="7421" max="7421" width="11.42578125" customWidth="1"/>
    <col min="7422" max="7422" width="12.7109375" customWidth="1"/>
    <col min="7423" max="7423" width="4.140625" customWidth="1"/>
    <col min="7424" max="7424" width="45.28515625" customWidth="1"/>
    <col min="7425" max="7425" width="14.85546875" customWidth="1"/>
    <col min="7426" max="7426" width="12.28515625" customWidth="1"/>
    <col min="7427" max="7428" width="11.140625" customWidth="1"/>
    <col min="7429" max="7429" width="12.42578125" customWidth="1"/>
    <col min="7430" max="7430" width="11.42578125" customWidth="1"/>
    <col min="7431" max="7431" width="13.5703125" customWidth="1"/>
    <col min="7670" max="7670" width="23.140625" customWidth="1"/>
    <col min="7671" max="7671" width="42.85546875" customWidth="1"/>
    <col min="7673" max="7673" width="11.28515625" customWidth="1"/>
    <col min="7674" max="7674" width="12.85546875" customWidth="1"/>
    <col min="7675" max="7675" width="12.140625" customWidth="1"/>
    <col min="7676" max="7676" width="11.7109375" customWidth="1"/>
    <col min="7677" max="7677" width="11.42578125" customWidth="1"/>
    <col min="7678" max="7678" width="12.7109375" customWidth="1"/>
    <col min="7679" max="7679" width="4.140625" customWidth="1"/>
    <col min="7680" max="7680" width="45.28515625" customWidth="1"/>
    <col min="7681" max="7681" width="14.85546875" customWidth="1"/>
    <col min="7682" max="7682" width="12.28515625" customWidth="1"/>
    <col min="7683" max="7684" width="11.140625" customWidth="1"/>
    <col min="7685" max="7685" width="12.42578125" customWidth="1"/>
    <col min="7686" max="7686" width="11.42578125" customWidth="1"/>
    <col min="7687" max="7687" width="13.5703125" customWidth="1"/>
    <col min="7926" max="7926" width="23.140625" customWidth="1"/>
    <col min="7927" max="7927" width="42.85546875" customWidth="1"/>
    <col min="7929" max="7929" width="11.28515625" customWidth="1"/>
    <col min="7930" max="7930" width="12.85546875" customWidth="1"/>
    <col min="7931" max="7931" width="12.140625" customWidth="1"/>
    <col min="7932" max="7932" width="11.7109375" customWidth="1"/>
    <col min="7933" max="7933" width="11.42578125" customWidth="1"/>
    <col min="7934" max="7934" width="12.7109375" customWidth="1"/>
    <col min="7935" max="7935" width="4.140625" customWidth="1"/>
    <col min="7936" max="7936" width="45.28515625" customWidth="1"/>
    <col min="7937" max="7937" width="14.85546875" customWidth="1"/>
    <col min="7938" max="7938" width="12.28515625" customWidth="1"/>
    <col min="7939" max="7940" width="11.140625" customWidth="1"/>
    <col min="7941" max="7941" width="12.42578125" customWidth="1"/>
    <col min="7942" max="7942" width="11.42578125" customWidth="1"/>
    <col min="7943" max="7943" width="13.5703125" customWidth="1"/>
    <col min="8182" max="8182" width="23.140625" customWidth="1"/>
    <col min="8183" max="8183" width="42.85546875" customWidth="1"/>
    <col min="8185" max="8185" width="11.28515625" customWidth="1"/>
    <col min="8186" max="8186" width="12.85546875" customWidth="1"/>
    <col min="8187" max="8187" width="12.140625" customWidth="1"/>
    <col min="8188" max="8188" width="11.7109375" customWidth="1"/>
    <col min="8189" max="8189" width="11.42578125" customWidth="1"/>
    <col min="8190" max="8190" width="12.7109375" customWidth="1"/>
    <col min="8191" max="8191" width="4.140625" customWidth="1"/>
    <col min="8192" max="8192" width="45.28515625" customWidth="1"/>
    <col min="8193" max="8193" width="14.85546875" customWidth="1"/>
    <col min="8194" max="8194" width="12.28515625" customWidth="1"/>
    <col min="8195" max="8196" width="11.140625" customWidth="1"/>
    <col min="8197" max="8197" width="12.42578125" customWidth="1"/>
    <col min="8198" max="8198" width="11.42578125" customWidth="1"/>
    <col min="8199" max="8199" width="13.5703125" customWidth="1"/>
    <col min="8438" max="8438" width="23.140625" customWidth="1"/>
    <col min="8439" max="8439" width="42.85546875" customWidth="1"/>
    <col min="8441" max="8441" width="11.28515625" customWidth="1"/>
    <col min="8442" max="8442" width="12.85546875" customWidth="1"/>
    <col min="8443" max="8443" width="12.140625" customWidth="1"/>
    <col min="8444" max="8444" width="11.7109375" customWidth="1"/>
    <col min="8445" max="8445" width="11.42578125" customWidth="1"/>
    <col min="8446" max="8446" width="12.7109375" customWidth="1"/>
    <col min="8447" max="8447" width="4.140625" customWidth="1"/>
    <col min="8448" max="8448" width="45.28515625" customWidth="1"/>
    <col min="8449" max="8449" width="14.85546875" customWidth="1"/>
    <col min="8450" max="8450" width="12.28515625" customWidth="1"/>
    <col min="8451" max="8452" width="11.140625" customWidth="1"/>
    <col min="8453" max="8453" width="12.42578125" customWidth="1"/>
    <col min="8454" max="8454" width="11.42578125" customWidth="1"/>
    <col min="8455" max="8455" width="13.5703125" customWidth="1"/>
    <col min="8694" max="8694" width="23.140625" customWidth="1"/>
    <col min="8695" max="8695" width="42.85546875" customWidth="1"/>
    <col min="8697" max="8697" width="11.28515625" customWidth="1"/>
    <col min="8698" max="8698" width="12.85546875" customWidth="1"/>
    <col min="8699" max="8699" width="12.140625" customWidth="1"/>
    <col min="8700" max="8700" width="11.7109375" customWidth="1"/>
    <col min="8701" max="8701" width="11.42578125" customWidth="1"/>
    <col min="8702" max="8702" width="12.7109375" customWidth="1"/>
    <col min="8703" max="8703" width="4.140625" customWidth="1"/>
    <col min="8704" max="8704" width="45.28515625" customWidth="1"/>
    <col min="8705" max="8705" width="14.85546875" customWidth="1"/>
    <col min="8706" max="8706" width="12.28515625" customWidth="1"/>
    <col min="8707" max="8708" width="11.140625" customWidth="1"/>
    <col min="8709" max="8709" width="12.42578125" customWidth="1"/>
    <col min="8710" max="8710" width="11.42578125" customWidth="1"/>
    <col min="8711" max="8711" width="13.5703125" customWidth="1"/>
    <col min="8950" max="8950" width="23.140625" customWidth="1"/>
    <col min="8951" max="8951" width="42.85546875" customWidth="1"/>
    <col min="8953" max="8953" width="11.28515625" customWidth="1"/>
    <col min="8954" max="8954" width="12.85546875" customWidth="1"/>
    <col min="8955" max="8955" width="12.140625" customWidth="1"/>
    <col min="8956" max="8956" width="11.7109375" customWidth="1"/>
    <col min="8957" max="8957" width="11.42578125" customWidth="1"/>
    <col min="8958" max="8958" width="12.7109375" customWidth="1"/>
    <col min="8959" max="8959" width="4.140625" customWidth="1"/>
    <col min="8960" max="8960" width="45.28515625" customWidth="1"/>
    <col min="8961" max="8961" width="14.85546875" customWidth="1"/>
    <col min="8962" max="8962" width="12.28515625" customWidth="1"/>
    <col min="8963" max="8964" width="11.140625" customWidth="1"/>
    <col min="8965" max="8965" width="12.42578125" customWidth="1"/>
    <col min="8966" max="8966" width="11.42578125" customWidth="1"/>
    <col min="8967" max="8967" width="13.5703125" customWidth="1"/>
    <col min="9206" max="9206" width="23.140625" customWidth="1"/>
    <col min="9207" max="9207" width="42.85546875" customWidth="1"/>
    <col min="9209" max="9209" width="11.28515625" customWidth="1"/>
    <col min="9210" max="9210" width="12.85546875" customWidth="1"/>
    <col min="9211" max="9211" width="12.140625" customWidth="1"/>
    <col min="9212" max="9212" width="11.7109375" customWidth="1"/>
    <col min="9213" max="9213" width="11.42578125" customWidth="1"/>
    <col min="9214" max="9214" width="12.7109375" customWidth="1"/>
    <col min="9215" max="9215" width="4.140625" customWidth="1"/>
    <col min="9216" max="9216" width="45.28515625" customWidth="1"/>
    <col min="9217" max="9217" width="14.85546875" customWidth="1"/>
    <col min="9218" max="9218" width="12.28515625" customWidth="1"/>
    <col min="9219" max="9220" width="11.140625" customWidth="1"/>
    <col min="9221" max="9221" width="12.42578125" customWidth="1"/>
    <col min="9222" max="9222" width="11.42578125" customWidth="1"/>
    <col min="9223" max="9223" width="13.5703125" customWidth="1"/>
    <col min="9462" max="9462" width="23.140625" customWidth="1"/>
    <col min="9463" max="9463" width="42.85546875" customWidth="1"/>
    <col min="9465" max="9465" width="11.28515625" customWidth="1"/>
    <col min="9466" max="9466" width="12.85546875" customWidth="1"/>
    <col min="9467" max="9467" width="12.140625" customWidth="1"/>
    <col min="9468" max="9468" width="11.7109375" customWidth="1"/>
    <col min="9469" max="9469" width="11.42578125" customWidth="1"/>
    <col min="9470" max="9470" width="12.7109375" customWidth="1"/>
    <col min="9471" max="9471" width="4.140625" customWidth="1"/>
    <col min="9472" max="9472" width="45.28515625" customWidth="1"/>
    <col min="9473" max="9473" width="14.85546875" customWidth="1"/>
    <col min="9474" max="9474" width="12.28515625" customWidth="1"/>
    <col min="9475" max="9476" width="11.140625" customWidth="1"/>
    <col min="9477" max="9477" width="12.42578125" customWidth="1"/>
    <col min="9478" max="9478" width="11.42578125" customWidth="1"/>
    <col min="9479" max="9479" width="13.5703125" customWidth="1"/>
    <col min="9718" max="9718" width="23.140625" customWidth="1"/>
    <col min="9719" max="9719" width="42.85546875" customWidth="1"/>
    <col min="9721" max="9721" width="11.28515625" customWidth="1"/>
    <col min="9722" max="9722" width="12.85546875" customWidth="1"/>
    <col min="9723" max="9723" width="12.140625" customWidth="1"/>
    <col min="9724" max="9724" width="11.7109375" customWidth="1"/>
    <col min="9725" max="9725" width="11.42578125" customWidth="1"/>
    <col min="9726" max="9726" width="12.7109375" customWidth="1"/>
    <col min="9727" max="9727" width="4.140625" customWidth="1"/>
    <col min="9728" max="9728" width="45.28515625" customWidth="1"/>
    <col min="9729" max="9729" width="14.85546875" customWidth="1"/>
    <col min="9730" max="9730" width="12.28515625" customWidth="1"/>
    <col min="9731" max="9732" width="11.140625" customWidth="1"/>
    <col min="9733" max="9733" width="12.42578125" customWidth="1"/>
    <col min="9734" max="9734" width="11.42578125" customWidth="1"/>
    <col min="9735" max="9735" width="13.5703125" customWidth="1"/>
    <col min="9974" max="9974" width="23.140625" customWidth="1"/>
    <col min="9975" max="9975" width="42.85546875" customWidth="1"/>
    <col min="9977" max="9977" width="11.28515625" customWidth="1"/>
    <col min="9978" max="9978" width="12.85546875" customWidth="1"/>
    <col min="9979" max="9979" width="12.140625" customWidth="1"/>
    <col min="9980" max="9980" width="11.7109375" customWidth="1"/>
    <col min="9981" max="9981" width="11.42578125" customWidth="1"/>
    <col min="9982" max="9982" width="12.7109375" customWidth="1"/>
    <col min="9983" max="9983" width="4.140625" customWidth="1"/>
    <col min="9984" max="9984" width="45.28515625" customWidth="1"/>
    <col min="9985" max="9985" width="14.85546875" customWidth="1"/>
    <col min="9986" max="9986" width="12.28515625" customWidth="1"/>
    <col min="9987" max="9988" width="11.140625" customWidth="1"/>
    <col min="9989" max="9989" width="12.42578125" customWidth="1"/>
    <col min="9990" max="9990" width="11.42578125" customWidth="1"/>
    <col min="9991" max="9991" width="13.5703125" customWidth="1"/>
    <col min="10230" max="10230" width="23.140625" customWidth="1"/>
    <col min="10231" max="10231" width="42.85546875" customWidth="1"/>
    <col min="10233" max="10233" width="11.28515625" customWidth="1"/>
    <col min="10234" max="10234" width="12.85546875" customWidth="1"/>
    <col min="10235" max="10235" width="12.140625" customWidth="1"/>
    <col min="10236" max="10236" width="11.7109375" customWidth="1"/>
    <col min="10237" max="10237" width="11.42578125" customWidth="1"/>
    <col min="10238" max="10238" width="12.7109375" customWidth="1"/>
    <col min="10239" max="10239" width="4.140625" customWidth="1"/>
    <col min="10240" max="10240" width="45.28515625" customWidth="1"/>
    <col min="10241" max="10241" width="14.85546875" customWidth="1"/>
    <col min="10242" max="10242" width="12.28515625" customWidth="1"/>
    <col min="10243" max="10244" width="11.140625" customWidth="1"/>
    <col min="10245" max="10245" width="12.42578125" customWidth="1"/>
    <col min="10246" max="10246" width="11.42578125" customWidth="1"/>
    <col min="10247" max="10247" width="13.5703125" customWidth="1"/>
    <col min="10486" max="10486" width="23.140625" customWidth="1"/>
    <col min="10487" max="10487" width="42.85546875" customWidth="1"/>
    <col min="10489" max="10489" width="11.28515625" customWidth="1"/>
    <col min="10490" max="10490" width="12.85546875" customWidth="1"/>
    <col min="10491" max="10491" width="12.140625" customWidth="1"/>
    <col min="10492" max="10492" width="11.7109375" customWidth="1"/>
    <col min="10493" max="10493" width="11.42578125" customWidth="1"/>
    <col min="10494" max="10494" width="12.7109375" customWidth="1"/>
    <col min="10495" max="10495" width="4.140625" customWidth="1"/>
    <col min="10496" max="10496" width="45.28515625" customWidth="1"/>
    <col min="10497" max="10497" width="14.85546875" customWidth="1"/>
    <col min="10498" max="10498" width="12.28515625" customWidth="1"/>
    <col min="10499" max="10500" width="11.140625" customWidth="1"/>
    <col min="10501" max="10501" width="12.42578125" customWidth="1"/>
    <col min="10502" max="10502" width="11.42578125" customWidth="1"/>
    <col min="10503" max="10503" width="13.5703125" customWidth="1"/>
    <col min="10742" max="10742" width="23.140625" customWidth="1"/>
    <col min="10743" max="10743" width="42.85546875" customWidth="1"/>
    <col min="10745" max="10745" width="11.28515625" customWidth="1"/>
    <col min="10746" max="10746" width="12.85546875" customWidth="1"/>
    <col min="10747" max="10747" width="12.140625" customWidth="1"/>
    <col min="10748" max="10748" width="11.7109375" customWidth="1"/>
    <col min="10749" max="10749" width="11.42578125" customWidth="1"/>
    <col min="10750" max="10750" width="12.7109375" customWidth="1"/>
    <col min="10751" max="10751" width="4.140625" customWidth="1"/>
    <col min="10752" max="10752" width="45.28515625" customWidth="1"/>
    <col min="10753" max="10753" width="14.85546875" customWidth="1"/>
    <col min="10754" max="10754" width="12.28515625" customWidth="1"/>
    <col min="10755" max="10756" width="11.140625" customWidth="1"/>
    <col min="10757" max="10757" width="12.42578125" customWidth="1"/>
    <col min="10758" max="10758" width="11.42578125" customWidth="1"/>
    <col min="10759" max="10759" width="13.5703125" customWidth="1"/>
    <col min="10998" max="10998" width="23.140625" customWidth="1"/>
    <col min="10999" max="10999" width="42.85546875" customWidth="1"/>
    <col min="11001" max="11001" width="11.28515625" customWidth="1"/>
    <col min="11002" max="11002" width="12.85546875" customWidth="1"/>
    <col min="11003" max="11003" width="12.140625" customWidth="1"/>
    <col min="11004" max="11004" width="11.7109375" customWidth="1"/>
    <col min="11005" max="11005" width="11.42578125" customWidth="1"/>
    <col min="11006" max="11006" width="12.7109375" customWidth="1"/>
    <col min="11007" max="11007" width="4.140625" customWidth="1"/>
    <col min="11008" max="11008" width="45.28515625" customWidth="1"/>
    <col min="11009" max="11009" width="14.85546875" customWidth="1"/>
    <col min="11010" max="11010" width="12.28515625" customWidth="1"/>
    <col min="11011" max="11012" width="11.140625" customWidth="1"/>
    <col min="11013" max="11013" width="12.42578125" customWidth="1"/>
    <col min="11014" max="11014" width="11.42578125" customWidth="1"/>
    <col min="11015" max="11015" width="13.5703125" customWidth="1"/>
    <col min="11254" max="11254" width="23.140625" customWidth="1"/>
    <col min="11255" max="11255" width="42.85546875" customWidth="1"/>
    <col min="11257" max="11257" width="11.28515625" customWidth="1"/>
    <col min="11258" max="11258" width="12.85546875" customWidth="1"/>
    <col min="11259" max="11259" width="12.140625" customWidth="1"/>
    <col min="11260" max="11260" width="11.7109375" customWidth="1"/>
    <col min="11261" max="11261" width="11.42578125" customWidth="1"/>
    <col min="11262" max="11262" width="12.7109375" customWidth="1"/>
    <col min="11263" max="11263" width="4.140625" customWidth="1"/>
    <col min="11264" max="11264" width="45.28515625" customWidth="1"/>
    <col min="11265" max="11265" width="14.85546875" customWidth="1"/>
    <col min="11266" max="11266" width="12.28515625" customWidth="1"/>
    <col min="11267" max="11268" width="11.140625" customWidth="1"/>
    <col min="11269" max="11269" width="12.42578125" customWidth="1"/>
    <col min="11270" max="11270" width="11.42578125" customWidth="1"/>
    <col min="11271" max="11271" width="13.5703125" customWidth="1"/>
    <col min="11510" max="11510" width="23.140625" customWidth="1"/>
    <col min="11511" max="11511" width="42.85546875" customWidth="1"/>
    <col min="11513" max="11513" width="11.28515625" customWidth="1"/>
    <col min="11514" max="11514" width="12.85546875" customWidth="1"/>
    <col min="11515" max="11515" width="12.140625" customWidth="1"/>
    <col min="11516" max="11516" width="11.7109375" customWidth="1"/>
    <col min="11517" max="11517" width="11.42578125" customWidth="1"/>
    <col min="11518" max="11518" width="12.7109375" customWidth="1"/>
    <col min="11519" max="11519" width="4.140625" customWidth="1"/>
    <col min="11520" max="11520" width="45.28515625" customWidth="1"/>
    <col min="11521" max="11521" width="14.85546875" customWidth="1"/>
    <col min="11522" max="11522" width="12.28515625" customWidth="1"/>
    <col min="11523" max="11524" width="11.140625" customWidth="1"/>
    <col min="11525" max="11525" width="12.42578125" customWidth="1"/>
    <col min="11526" max="11526" width="11.42578125" customWidth="1"/>
    <col min="11527" max="11527" width="13.5703125" customWidth="1"/>
    <col min="11766" max="11766" width="23.140625" customWidth="1"/>
    <col min="11767" max="11767" width="42.85546875" customWidth="1"/>
    <col min="11769" max="11769" width="11.28515625" customWidth="1"/>
    <col min="11770" max="11770" width="12.85546875" customWidth="1"/>
    <col min="11771" max="11771" width="12.140625" customWidth="1"/>
    <col min="11772" max="11772" width="11.7109375" customWidth="1"/>
    <col min="11773" max="11773" width="11.42578125" customWidth="1"/>
    <col min="11774" max="11774" width="12.7109375" customWidth="1"/>
    <col min="11775" max="11775" width="4.140625" customWidth="1"/>
    <col min="11776" max="11776" width="45.28515625" customWidth="1"/>
    <col min="11777" max="11777" width="14.85546875" customWidth="1"/>
    <col min="11778" max="11778" width="12.28515625" customWidth="1"/>
    <col min="11779" max="11780" width="11.140625" customWidth="1"/>
    <col min="11781" max="11781" width="12.42578125" customWidth="1"/>
    <col min="11782" max="11782" width="11.42578125" customWidth="1"/>
    <col min="11783" max="11783" width="13.5703125" customWidth="1"/>
    <col min="12022" max="12022" width="23.140625" customWidth="1"/>
    <col min="12023" max="12023" width="42.85546875" customWidth="1"/>
    <col min="12025" max="12025" width="11.28515625" customWidth="1"/>
    <col min="12026" max="12026" width="12.85546875" customWidth="1"/>
    <col min="12027" max="12027" width="12.140625" customWidth="1"/>
    <col min="12028" max="12028" width="11.7109375" customWidth="1"/>
    <col min="12029" max="12029" width="11.42578125" customWidth="1"/>
    <col min="12030" max="12030" width="12.7109375" customWidth="1"/>
    <col min="12031" max="12031" width="4.140625" customWidth="1"/>
    <col min="12032" max="12032" width="45.28515625" customWidth="1"/>
    <col min="12033" max="12033" width="14.85546875" customWidth="1"/>
    <col min="12034" max="12034" width="12.28515625" customWidth="1"/>
    <col min="12035" max="12036" width="11.140625" customWidth="1"/>
    <col min="12037" max="12037" width="12.42578125" customWidth="1"/>
    <col min="12038" max="12038" width="11.42578125" customWidth="1"/>
    <col min="12039" max="12039" width="13.5703125" customWidth="1"/>
    <col min="12278" max="12278" width="23.140625" customWidth="1"/>
    <col min="12279" max="12279" width="42.85546875" customWidth="1"/>
    <col min="12281" max="12281" width="11.28515625" customWidth="1"/>
    <col min="12282" max="12282" width="12.85546875" customWidth="1"/>
    <col min="12283" max="12283" width="12.140625" customWidth="1"/>
    <col min="12284" max="12284" width="11.7109375" customWidth="1"/>
    <col min="12285" max="12285" width="11.42578125" customWidth="1"/>
    <col min="12286" max="12286" width="12.7109375" customWidth="1"/>
    <col min="12287" max="12287" width="4.140625" customWidth="1"/>
    <col min="12288" max="12288" width="45.28515625" customWidth="1"/>
    <col min="12289" max="12289" width="14.85546875" customWidth="1"/>
    <col min="12290" max="12290" width="12.28515625" customWidth="1"/>
    <col min="12291" max="12292" width="11.140625" customWidth="1"/>
    <col min="12293" max="12293" width="12.42578125" customWidth="1"/>
    <col min="12294" max="12294" width="11.42578125" customWidth="1"/>
    <col min="12295" max="12295" width="13.5703125" customWidth="1"/>
    <col min="12534" max="12534" width="23.140625" customWidth="1"/>
    <col min="12535" max="12535" width="42.85546875" customWidth="1"/>
    <col min="12537" max="12537" width="11.28515625" customWidth="1"/>
    <col min="12538" max="12538" width="12.85546875" customWidth="1"/>
    <col min="12539" max="12539" width="12.140625" customWidth="1"/>
    <col min="12540" max="12540" width="11.7109375" customWidth="1"/>
    <col min="12541" max="12541" width="11.42578125" customWidth="1"/>
    <col min="12542" max="12542" width="12.7109375" customWidth="1"/>
    <col min="12543" max="12543" width="4.140625" customWidth="1"/>
    <col min="12544" max="12544" width="45.28515625" customWidth="1"/>
    <col min="12545" max="12545" width="14.85546875" customWidth="1"/>
    <col min="12546" max="12546" width="12.28515625" customWidth="1"/>
    <col min="12547" max="12548" width="11.140625" customWidth="1"/>
    <col min="12549" max="12549" width="12.42578125" customWidth="1"/>
    <col min="12550" max="12550" width="11.42578125" customWidth="1"/>
    <col min="12551" max="12551" width="13.5703125" customWidth="1"/>
    <col min="12790" max="12790" width="23.140625" customWidth="1"/>
    <col min="12791" max="12791" width="42.85546875" customWidth="1"/>
    <col min="12793" max="12793" width="11.28515625" customWidth="1"/>
    <col min="12794" max="12794" width="12.85546875" customWidth="1"/>
    <col min="12795" max="12795" width="12.140625" customWidth="1"/>
    <col min="12796" max="12796" width="11.7109375" customWidth="1"/>
    <col min="12797" max="12797" width="11.42578125" customWidth="1"/>
    <col min="12798" max="12798" width="12.7109375" customWidth="1"/>
    <col min="12799" max="12799" width="4.140625" customWidth="1"/>
    <col min="12800" max="12800" width="45.28515625" customWidth="1"/>
    <col min="12801" max="12801" width="14.85546875" customWidth="1"/>
    <col min="12802" max="12802" width="12.28515625" customWidth="1"/>
    <col min="12803" max="12804" width="11.140625" customWidth="1"/>
    <col min="12805" max="12805" width="12.42578125" customWidth="1"/>
    <col min="12806" max="12806" width="11.42578125" customWidth="1"/>
    <col min="12807" max="12807" width="13.5703125" customWidth="1"/>
    <col min="13046" max="13046" width="23.140625" customWidth="1"/>
    <col min="13047" max="13047" width="42.85546875" customWidth="1"/>
    <col min="13049" max="13049" width="11.28515625" customWidth="1"/>
    <col min="13050" max="13050" width="12.85546875" customWidth="1"/>
    <col min="13051" max="13051" width="12.140625" customWidth="1"/>
    <col min="13052" max="13052" width="11.7109375" customWidth="1"/>
    <col min="13053" max="13053" width="11.42578125" customWidth="1"/>
    <col min="13054" max="13054" width="12.7109375" customWidth="1"/>
    <col min="13055" max="13055" width="4.140625" customWidth="1"/>
    <col min="13056" max="13056" width="45.28515625" customWidth="1"/>
    <col min="13057" max="13057" width="14.85546875" customWidth="1"/>
    <col min="13058" max="13058" width="12.28515625" customWidth="1"/>
    <col min="13059" max="13060" width="11.140625" customWidth="1"/>
    <col min="13061" max="13061" width="12.42578125" customWidth="1"/>
    <col min="13062" max="13062" width="11.42578125" customWidth="1"/>
    <col min="13063" max="13063" width="13.5703125" customWidth="1"/>
    <col min="13302" max="13302" width="23.140625" customWidth="1"/>
    <col min="13303" max="13303" width="42.85546875" customWidth="1"/>
    <col min="13305" max="13305" width="11.28515625" customWidth="1"/>
    <col min="13306" max="13306" width="12.85546875" customWidth="1"/>
    <col min="13307" max="13307" width="12.140625" customWidth="1"/>
    <col min="13308" max="13308" width="11.7109375" customWidth="1"/>
    <col min="13309" max="13309" width="11.42578125" customWidth="1"/>
    <col min="13310" max="13310" width="12.7109375" customWidth="1"/>
    <col min="13311" max="13311" width="4.140625" customWidth="1"/>
    <col min="13312" max="13312" width="45.28515625" customWidth="1"/>
    <col min="13313" max="13313" width="14.85546875" customWidth="1"/>
    <col min="13314" max="13314" width="12.28515625" customWidth="1"/>
    <col min="13315" max="13316" width="11.140625" customWidth="1"/>
    <col min="13317" max="13317" width="12.42578125" customWidth="1"/>
    <col min="13318" max="13318" width="11.42578125" customWidth="1"/>
    <col min="13319" max="13319" width="13.5703125" customWidth="1"/>
    <col min="13558" max="13558" width="23.140625" customWidth="1"/>
    <col min="13559" max="13559" width="42.85546875" customWidth="1"/>
    <col min="13561" max="13561" width="11.28515625" customWidth="1"/>
    <col min="13562" max="13562" width="12.85546875" customWidth="1"/>
    <col min="13563" max="13563" width="12.140625" customWidth="1"/>
    <col min="13564" max="13564" width="11.7109375" customWidth="1"/>
    <col min="13565" max="13565" width="11.42578125" customWidth="1"/>
    <col min="13566" max="13566" width="12.7109375" customWidth="1"/>
    <col min="13567" max="13567" width="4.140625" customWidth="1"/>
    <col min="13568" max="13568" width="45.28515625" customWidth="1"/>
    <col min="13569" max="13569" width="14.85546875" customWidth="1"/>
    <col min="13570" max="13570" width="12.28515625" customWidth="1"/>
    <col min="13571" max="13572" width="11.140625" customWidth="1"/>
    <col min="13573" max="13573" width="12.42578125" customWidth="1"/>
    <col min="13574" max="13574" width="11.42578125" customWidth="1"/>
    <col min="13575" max="13575" width="13.5703125" customWidth="1"/>
    <col min="13814" max="13814" width="23.140625" customWidth="1"/>
    <col min="13815" max="13815" width="42.85546875" customWidth="1"/>
    <col min="13817" max="13817" width="11.28515625" customWidth="1"/>
    <col min="13818" max="13818" width="12.85546875" customWidth="1"/>
    <col min="13819" max="13819" width="12.140625" customWidth="1"/>
    <col min="13820" max="13820" width="11.7109375" customWidth="1"/>
    <col min="13821" max="13821" width="11.42578125" customWidth="1"/>
    <col min="13822" max="13822" width="12.7109375" customWidth="1"/>
    <col min="13823" max="13823" width="4.140625" customWidth="1"/>
    <col min="13824" max="13824" width="45.28515625" customWidth="1"/>
    <col min="13825" max="13825" width="14.85546875" customWidth="1"/>
    <col min="13826" max="13826" width="12.28515625" customWidth="1"/>
    <col min="13827" max="13828" width="11.140625" customWidth="1"/>
    <col min="13829" max="13829" width="12.42578125" customWidth="1"/>
    <col min="13830" max="13830" width="11.42578125" customWidth="1"/>
    <col min="13831" max="13831" width="13.5703125" customWidth="1"/>
    <col min="14070" max="14070" width="23.140625" customWidth="1"/>
    <col min="14071" max="14071" width="42.85546875" customWidth="1"/>
    <col min="14073" max="14073" width="11.28515625" customWidth="1"/>
    <col min="14074" max="14074" width="12.85546875" customWidth="1"/>
    <col min="14075" max="14075" width="12.140625" customWidth="1"/>
    <col min="14076" max="14076" width="11.7109375" customWidth="1"/>
    <col min="14077" max="14077" width="11.42578125" customWidth="1"/>
    <col min="14078" max="14078" width="12.7109375" customWidth="1"/>
    <col min="14079" max="14079" width="4.140625" customWidth="1"/>
    <col min="14080" max="14080" width="45.28515625" customWidth="1"/>
    <col min="14081" max="14081" width="14.85546875" customWidth="1"/>
    <col min="14082" max="14082" width="12.28515625" customWidth="1"/>
    <col min="14083" max="14084" width="11.140625" customWidth="1"/>
    <col min="14085" max="14085" width="12.42578125" customWidth="1"/>
    <col min="14086" max="14086" width="11.42578125" customWidth="1"/>
    <col min="14087" max="14087" width="13.5703125" customWidth="1"/>
    <col min="14326" max="14326" width="23.140625" customWidth="1"/>
    <col min="14327" max="14327" width="42.85546875" customWidth="1"/>
    <col min="14329" max="14329" width="11.28515625" customWidth="1"/>
    <col min="14330" max="14330" width="12.85546875" customWidth="1"/>
    <col min="14331" max="14331" width="12.140625" customWidth="1"/>
    <col min="14332" max="14332" width="11.7109375" customWidth="1"/>
    <col min="14333" max="14333" width="11.42578125" customWidth="1"/>
    <col min="14334" max="14334" width="12.7109375" customWidth="1"/>
    <col min="14335" max="14335" width="4.140625" customWidth="1"/>
    <col min="14336" max="14336" width="45.28515625" customWidth="1"/>
    <col min="14337" max="14337" width="14.85546875" customWidth="1"/>
    <col min="14338" max="14338" width="12.28515625" customWidth="1"/>
    <col min="14339" max="14340" width="11.140625" customWidth="1"/>
    <col min="14341" max="14341" width="12.42578125" customWidth="1"/>
    <col min="14342" max="14342" width="11.42578125" customWidth="1"/>
    <col min="14343" max="14343" width="13.5703125" customWidth="1"/>
    <col min="14582" max="14582" width="23.140625" customWidth="1"/>
    <col min="14583" max="14583" width="42.85546875" customWidth="1"/>
    <col min="14585" max="14585" width="11.28515625" customWidth="1"/>
    <col min="14586" max="14586" width="12.85546875" customWidth="1"/>
    <col min="14587" max="14587" width="12.140625" customWidth="1"/>
    <col min="14588" max="14588" width="11.7109375" customWidth="1"/>
    <col min="14589" max="14589" width="11.42578125" customWidth="1"/>
    <col min="14590" max="14590" width="12.7109375" customWidth="1"/>
    <col min="14591" max="14591" width="4.140625" customWidth="1"/>
    <col min="14592" max="14592" width="45.28515625" customWidth="1"/>
    <col min="14593" max="14593" width="14.85546875" customWidth="1"/>
    <col min="14594" max="14594" width="12.28515625" customWidth="1"/>
    <col min="14595" max="14596" width="11.140625" customWidth="1"/>
    <col min="14597" max="14597" width="12.42578125" customWidth="1"/>
    <col min="14598" max="14598" width="11.42578125" customWidth="1"/>
    <col min="14599" max="14599" width="13.5703125" customWidth="1"/>
    <col min="14838" max="14838" width="23.140625" customWidth="1"/>
    <col min="14839" max="14839" width="42.85546875" customWidth="1"/>
    <col min="14841" max="14841" width="11.28515625" customWidth="1"/>
    <col min="14842" max="14842" width="12.85546875" customWidth="1"/>
    <col min="14843" max="14843" width="12.140625" customWidth="1"/>
    <col min="14844" max="14844" width="11.7109375" customWidth="1"/>
    <col min="14845" max="14845" width="11.42578125" customWidth="1"/>
    <col min="14846" max="14846" width="12.7109375" customWidth="1"/>
    <col min="14847" max="14847" width="4.140625" customWidth="1"/>
    <col min="14848" max="14848" width="45.28515625" customWidth="1"/>
    <col min="14849" max="14849" width="14.85546875" customWidth="1"/>
    <col min="14850" max="14850" width="12.28515625" customWidth="1"/>
    <col min="14851" max="14852" width="11.140625" customWidth="1"/>
    <col min="14853" max="14853" width="12.42578125" customWidth="1"/>
    <col min="14854" max="14854" width="11.42578125" customWidth="1"/>
    <col min="14855" max="14855" width="13.5703125" customWidth="1"/>
    <col min="15094" max="15094" width="23.140625" customWidth="1"/>
    <col min="15095" max="15095" width="42.85546875" customWidth="1"/>
    <col min="15097" max="15097" width="11.28515625" customWidth="1"/>
    <col min="15098" max="15098" width="12.85546875" customWidth="1"/>
    <col min="15099" max="15099" width="12.140625" customWidth="1"/>
    <col min="15100" max="15100" width="11.7109375" customWidth="1"/>
    <col min="15101" max="15101" width="11.42578125" customWidth="1"/>
    <col min="15102" max="15102" width="12.7109375" customWidth="1"/>
    <col min="15103" max="15103" width="4.140625" customWidth="1"/>
    <col min="15104" max="15104" width="45.28515625" customWidth="1"/>
    <col min="15105" max="15105" width="14.85546875" customWidth="1"/>
    <col min="15106" max="15106" width="12.28515625" customWidth="1"/>
    <col min="15107" max="15108" width="11.140625" customWidth="1"/>
    <col min="15109" max="15109" width="12.42578125" customWidth="1"/>
    <col min="15110" max="15110" width="11.42578125" customWidth="1"/>
    <col min="15111" max="15111" width="13.5703125" customWidth="1"/>
    <col min="15350" max="15350" width="23.140625" customWidth="1"/>
    <col min="15351" max="15351" width="42.85546875" customWidth="1"/>
    <col min="15353" max="15353" width="11.28515625" customWidth="1"/>
    <col min="15354" max="15354" width="12.85546875" customWidth="1"/>
    <col min="15355" max="15355" width="12.140625" customWidth="1"/>
    <col min="15356" max="15356" width="11.7109375" customWidth="1"/>
    <col min="15357" max="15357" width="11.42578125" customWidth="1"/>
    <col min="15358" max="15358" width="12.7109375" customWidth="1"/>
    <col min="15359" max="15359" width="4.140625" customWidth="1"/>
    <col min="15360" max="15360" width="45.28515625" customWidth="1"/>
    <col min="15361" max="15361" width="14.85546875" customWidth="1"/>
    <col min="15362" max="15362" width="12.28515625" customWidth="1"/>
    <col min="15363" max="15364" width="11.140625" customWidth="1"/>
    <col min="15365" max="15365" width="12.42578125" customWidth="1"/>
    <col min="15366" max="15366" width="11.42578125" customWidth="1"/>
    <col min="15367" max="15367" width="13.5703125" customWidth="1"/>
    <col min="15606" max="15606" width="23.140625" customWidth="1"/>
    <col min="15607" max="15607" width="42.85546875" customWidth="1"/>
    <col min="15609" max="15609" width="11.28515625" customWidth="1"/>
    <col min="15610" max="15610" width="12.85546875" customWidth="1"/>
    <col min="15611" max="15611" width="12.140625" customWidth="1"/>
    <col min="15612" max="15612" width="11.7109375" customWidth="1"/>
    <col min="15613" max="15613" width="11.42578125" customWidth="1"/>
    <col min="15614" max="15614" width="12.7109375" customWidth="1"/>
    <col min="15615" max="15615" width="4.140625" customWidth="1"/>
    <col min="15616" max="15616" width="45.28515625" customWidth="1"/>
    <col min="15617" max="15617" width="14.85546875" customWidth="1"/>
    <col min="15618" max="15618" width="12.28515625" customWidth="1"/>
    <col min="15619" max="15620" width="11.140625" customWidth="1"/>
    <col min="15621" max="15621" width="12.42578125" customWidth="1"/>
    <col min="15622" max="15622" width="11.42578125" customWidth="1"/>
    <col min="15623" max="15623" width="13.5703125" customWidth="1"/>
    <col min="15862" max="15862" width="23.140625" customWidth="1"/>
    <col min="15863" max="15863" width="42.85546875" customWidth="1"/>
    <col min="15865" max="15865" width="11.28515625" customWidth="1"/>
    <col min="15866" max="15866" width="12.85546875" customWidth="1"/>
    <col min="15867" max="15867" width="12.140625" customWidth="1"/>
    <col min="15868" max="15868" width="11.7109375" customWidth="1"/>
    <col min="15869" max="15869" width="11.42578125" customWidth="1"/>
    <col min="15870" max="15870" width="12.7109375" customWidth="1"/>
    <col min="15871" max="15871" width="4.140625" customWidth="1"/>
    <col min="15872" max="15872" width="45.28515625" customWidth="1"/>
    <col min="15873" max="15873" width="14.85546875" customWidth="1"/>
    <col min="15874" max="15874" width="12.28515625" customWidth="1"/>
    <col min="15875" max="15876" width="11.140625" customWidth="1"/>
    <col min="15877" max="15877" width="12.42578125" customWidth="1"/>
    <col min="15878" max="15878" width="11.42578125" customWidth="1"/>
    <col min="15879" max="15879" width="13.5703125" customWidth="1"/>
    <col min="16118" max="16118" width="23.140625" customWidth="1"/>
    <col min="16119" max="16119" width="42.85546875" customWidth="1"/>
    <col min="16121" max="16121" width="11.28515625" customWidth="1"/>
    <col min="16122" max="16122" width="12.85546875" customWidth="1"/>
    <col min="16123" max="16123" width="12.140625" customWidth="1"/>
    <col min="16124" max="16124" width="11.7109375" customWidth="1"/>
    <col min="16125" max="16125" width="11.42578125" customWidth="1"/>
    <col min="16126" max="16126" width="12.7109375" customWidth="1"/>
    <col min="16127" max="16127" width="4.140625" customWidth="1"/>
    <col min="16128" max="16128" width="45.28515625" customWidth="1"/>
    <col min="16129" max="16129" width="14.85546875" customWidth="1"/>
    <col min="16130" max="16130" width="12.28515625" customWidth="1"/>
    <col min="16131" max="16132" width="11.140625" customWidth="1"/>
    <col min="16133" max="16133" width="12.42578125" customWidth="1"/>
    <col min="16134" max="16134" width="11.42578125" customWidth="1"/>
    <col min="16135" max="16135" width="13.5703125" customWidth="1"/>
  </cols>
  <sheetData>
    <row r="1" spans="1:34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2"/>
      <c r="U1" s="3"/>
      <c r="V1" s="3"/>
      <c r="W1" s="4"/>
      <c r="X1" s="4"/>
    </row>
    <row r="2" spans="1:34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4"/>
      <c r="X2" s="4"/>
      <c r="AB2" t="s">
        <v>4</v>
      </c>
      <c r="AE2" t="s">
        <v>5</v>
      </c>
    </row>
    <row r="3" spans="1:34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209</v>
      </c>
      <c r="K3" s="1"/>
      <c r="L3" s="1"/>
      <c r="M3" s="1"/>
      <c r="N3" s="1"/>
      <c r="O3" s="3"/>
      <c r="P3" s="1"/>
      <c r="Q3" s="1"/>
      <c r="R3" s="1"/>
      <c r="S3" s="1"/>
      <c r="T3" s="2"/>
      <c r="U3" s="3"/>
      <c r="V3" s="3"/>
      <c r="W3" s="4"/>
      <c r="X3" s="4"/>
    </row>
    <row r="4" spans="1:34" ht="18.75" x14ac:dyDescent="0.3">
      <c r="A4" s="1" t="s">
        <v>209</v>
      </c>
      <c r="B4" s="1"/>
      <c r="C4" s="1"/>
      <c r="D4" s="1"/>
      <c r="E4" s="1"/>
      <c r="F4" s="1"/>
      <c r="G4" s="3"/>
      <c r="H4" s="3"/>
      <c r="I4" s="6"/>
      <c r="J4" s="1" t="s">
        <v>210</v>
      </c>
      <c r="K4" s="1"/>
      <c r="L4" s="1"/>
      <c r="M4" s="1"/>
      <c r="N4" s="1"/>
      <c r="O4" s="3"/>
      <c r="P4" s="1"/>
      <c r="Q4" s="1"/>
      <c r="R4" s="1"/>
      <c r="S4" s="1"/>
      <c r="T4" s="2"/>
      <c r="U4" s="3"/>
      <c r="V4" s="3"/>
      <c r="W4" s="4"/>
      <c r="X4" s="4"/>
      <c r="AA4">
        <v>3730.7</v>
      </c>
      <c r="AB4">
        <f>AD4/AC4/AA4</f>
        <v>18.121774733964138</v>
      </c>
      <c r="AC4">
        <v>2</v>
      </c>
      <c r="AD4">
        <v>135213.81</v>
      </c>
      <c r="AE4">
        <v>0</v>
      </c>
      <c r="AF4">
        <v>2</v>
      </c>
      <c r="AG4">
        <f>AA4*AE4*AF4</f>
        <v>0</v>
      </c>
      <c r="AH4">
        <f>AD4+AG4</f>
        <v>135213.81</v>
      </c>
    </row>
    <row r="5" spans="1:34" ht="18.75" x14ac:dyDescent="0.3">
      <c r="A5" s="1" t="s">
        <v>210</v>
      </c>
      <c r="B5" s="1"/>
      <c r="C5" s="1"/>
      <c r="D5" s="1"/>
      <c r="E5" s="1"/>
      <c r="F5" s="1"/>
      <c r="G5" s="3"/>
      <c r="H5" s="3"/>
      <c r="I5" s="6"/>
      <c r="J5" s="1" t="s">
        <v>211</v>
      </c>
      <c r="K5" s="1"/>
      <c r="L5" s="1"/>
      <c r="M5" s="1"/>
      <c r="N5" s="1"/>
      <c r="O5" s="3"/>
      <c r="P5" s="1"/>
      <c r="Q5" s="1"/>
      <c r="R5" s="1"/>
      <c r="S5" s="1"/>
      <c r="T5" s="2"/>
      <c r="U5" s="3"/>
      <c r="V5" s="3"/>
      <c r="W5" s="4"/>
      <c r="X5" s="4"/>
      <c r="AH5" s="7"/>
    </row>
    <row r="6" spans="1:34" ht="18.75" x14ac:dyDescent="0.3">
      <c r="A6" s="1" t="s">
        <v>211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2"/>
      <c r="U6" s="3"/>
      <c r="V6" s="3"/>
      <c r="W6" s="4"/>
      <c r="X6" s="4"/>
    </row>
    <row r="7" spans="1:34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</row>
    <row r="8" spans="1:34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AH8" s="7"/>
    </row>
    <row r="9" spans="1:34" ht="16.5" thickBot="1" x14ac:dyDescent="0.3">
      <c r="A9" s="8" t="s">
        <v>7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8</v>
      </c>
      <c r="M9" s="15" t="s">
        <v>9</v>
      </c>
      <c r="N9" s="15" t="s">
        <v>9</v>
      </c>
      <c r="O9" s="15" t="s">
        <v>10</v>
      </c>
      <c r="P9" s="15" t="s">
        <v>11</v>
      </c>
      <c r="Q9" s="14" t="s">
        <v>12</v>
      </c>
      <c r="R9" s="15" t="s">
        <v>13</v>
      </c>
      <c r="S9" s="15" t="s">
        <v>14</v>
      </c>
      <c r="T9" s="16"/>
      <c r="U9" s="17" t="s">
        <v>15</v>
      </c>
      <c r="V9" s="17"/>
      <c r="W9" s="17" t="s">
        <v>1</v>
      </c>
      <c r="X9" s="18" t="s">
        <v>1</v>
      </c>
      <c r="Y9" s="19"/>
    </row>
    <row r="10" spans="1:34" ht="15.75" x14ac:dyDescent="0.25">
      <c r="A10" s="20" t="s">
        <v>16</v>
      </c>
      <c r="B10" s="21">
        <f>B12+B13</f>
        <v>3730.7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17</v>
      </c>
      <c r="M10" s="26" t="s">
        <v>18</v>
      </c>
      <c r="N10" s="26" t="s">
        <v>18</v>
      </c>
      <c r="O10" s="26" t="s">
        <v>19</v>
      </c>
      <c r="P10" s="26" t="s">
        <v>18</v>
      </c>
      <c r="Q10" s="26" t="s">
        <v>18</v>
      </c>
      <c r="R10" s="26" t="s">
        <v>20</v>
      </c>
      <c r="S10" s="26" t="s">
        <v>21</v>
      </c>
      <c r="T10" s="26" t="s">
        <v>22</v>
      </c>
      <c r="U10" s="26" t="s">
        <v>23</v>
      </c>
      <c r="V10" s="26" t="s">
        <v>24</v>
      </c>
      <c r="W10" s="26" t="s">
        <v>25</v>
      </c>
      <c r="X10" s="26" t="s">
        <v>26</v>
      </c>
      <c r="Y10" s="27"/>
      <c r="AG10" s="7"/>
      <c r="AH10" s="7"/>
    </row>
    <row r="11" spans="1:34" ht="16.5" thickBot="1" x14ac:dyDescent="0.3">
      <c r="A11" s="28" t="s">
        <v>27</v>
      </c>
      <c r="B11" s="29" t="s">
        <v>28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29</v>
      </c>
      <c r="N11" s="32" t="s">
        <v>30</v>
      </c>
      <c r="O11" s="32" t="s">
        <v>18</v>
      </c>
      <c r="P11" s="32"/>
      <c r="Q11" s="32"/>
      <c r="R11" s="32"/>
      <c r="S11" s="32" t="s">
        <v>31</v>
      </c>
      <c r="T11" s="32"/>
      <c r="U11" s="32"/>
      <c r="V11" s="32"/>
      <c r="W11" s="32"/>
      <c r="X11" s="32"/>
    </row>
    <row r="12" spans="1:34" ht="16.5" thickBot="1" x14ac:dyDescent="0.3">
      <c r="A12" s="33" t="s">
        <v>32</v>
      </c>
      <c r="B12" s="21">
        <v>3612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33</v>
      </c>
      <c r="M12" s="32" t="s">
        <v>33</v>
      </c>
      <c r="N12" s="32" t="s">
        <v>33</v>
      </c>
      <c r="O12" s="32" t="s">
        <v>33</v>
      </c>
      <c r="P12" s="32" t="s">
        <v>33</v>
      </c>
      <c r="Q12" s="32" t="s">
        <v>33</v>
      </c>
      <c r="R12" s="32" t="s">
        <v>33</v>
      </c>
      <c r="S12" s="32" t="s">
        <v>34</v>
      </c>
      <c r="T12" s="32" t="s">
        <v>33</v>
      </c>
      <c r="U12" s="32" t="s">
        <v>33</v>
      </c>
      <c r="V12" s="32" t="s">
        <v>33</v>
      </c>
      <c r="W12" s="32" t="s">
        <v>33</v>
      </c>
      <c r="X12" s="32" t="s">
        <v>33</v>
      </c>
      <c r="Z12" s="36" t="s">
        <v>35</v>
      </c>
      <c r="AH12" s="7">
        <v>0</v>
      </c>
    </row>
    <row r="13" spans="1:34" ht="16.5" thickBot="1" x14ac:dyDescent="0.3">
      <c r="A13" s="37" t="s">
        <v>36</v>
      </c>
      <c r="B13" s="38">
        <v>118.7</v>
      </c>
      <c r="C13" s="39"/>
      <c r="D13" s="39"/>
      <c r="E13" s="39"/>
      <c r="F13" s="39"/>
      <c r="G13" s="39"/>
      <c r="H13" s="40"/>
      <c r="I13" s="6"/>
      <c r="J13" s="41" t="s">
        <v>37</v>
      </c>
      <c r="K13" s="42" t="s">
        <v>212</v>
      </c>
      <c r="L13" s="43">
        <v>0</v>
      </c>
      <c r="M13" s="43"/>
      <c r="N13" s="43"/>
      <c r="O13" s="43"/>
      <c r="P13" s="43"/>
      <c r="Q13" s="43"/>
      <c r="R13" s="43"/>
      <c r="S13" s="44"/>
      <c r="T13" s="45"/>
      <c r="U13" s="44"/>
      <c r="V13" s="44"/>
      <c r="W13" s="44"/>
      <c r="X13" s="46"/>
    </row>
    <row r="14" spans="1:34" ht="15.75" x14ac:dyDescent="0.25">
      <c r="A14" s="47"/>
      <c r="B14" s="159"/>
      <c r="C14" s="48" t="s">
        <v>38</v>
      </c>
      <c r="D14" s="49"/>
      <c r="E14" s="48" t="s">
        <v>39</v>
      </c>
      <c r="F14" s="50"/>
      <c r="G14" s="51" t="s">
        <v>40</v>
      </c>
      <c r="H14" s="50"/>
      <c r="I14" s="52"/>
      <c r="J14" s="24"/>
      <c r="K14" s="53"/>
      <c r="L14" s="54"/>
      <c r="M14" s="55"/>
      <c r="N14" s="55"/>
      <c r="O14" s="55"/>
      <c r="P14" s="55"/>
      <c r="Q14" s="55"/>
      <c r="R14" s="55"/>
      <c r="S14" s="54"/>
      <c r="T14" s="54"/>
      <c r="U14" s="54"/>
      <c r="V14" s="54"/>
      <c r="W14" s="54"/>
      <c r="X14" s="27"/>
      <c r="Z14" t="s">
        <v>41</v>
      </c>
      <c r="AH14" s="7">
        <f>AH4-AH12</f>
        <v>135213.81</v>
      </c>
    </row>
    <row r="15" spans="1:34" ht="15.75" x14ac:dyDescent="0.25">
      <c r="A15" s="47" t="s">
        <v>42</v>
      </c>
      <c r="B15" s="56" t="s">
        <v>43</v>
      </c>
      <c r="C15" s="57" t="s">
        <v>44</v>
      </c>
      <c r="D15" s="58" t="s">
        <v>45</v>
      </c>
      <c r="E15" s="57" t="s">
        <v>44</v>
      </c>
      <c r="F15" s="59" t="s">
        <v>45</v>
      </c>
      <c r="G15" s="60" t="s">
        <v>44</v>
      </c>
      <c r="H15" s="59" t="s">
        <v>45</v>
      </c>
      <c r="I15" s="52"/>
      <c r="J15" s="61">
        <v>1</v>
      </c>
      <c r="K15" s="62" t="s">
        <v>213</v>
      </c>
      <c r="L15" s="55">
        <f>L16+L17+L18</f>
        <v>0</v>
      </c>
      <c r="M15" s="55">
        <f t="shared" ref="M15:X15" si="0">M16+M17+M18</f>
        <v>0</v>
      </c>
      <c r="N15" s="55">
        <f t="shared" si="0"/>
        <v>0</v>
      </c>
      <c r="O15" s="55">
        <f t="shared" si="0"/>
        <v>0</v>
      </c>
      <c r="P15" s="55">
        <f t="shared" si="0"/>
        <v>0</v>
      </c>
      <c r="Q15" s="55">
        <f t="shared" si="0"/>
        <v>0</v>
      </c>
      <c r="R15" s="55">
        <f t="shared" si="0"/>
        <v>0</v>
      </c>
      <c r="S15" s="55">
        <f>S16+S17+S18</f>
        <v>0</v>
      </c>
      <c r="T15" s="55">
        <f t="shared" si="0"/>
        <v>0</v>
      </c>
      <c r="U15" s="55">
        <f t="shared" si="0"/>
        <v>0</v>
      </c>
      <c r="V15" s="55">
        <f t="shared" si="0"/>
        <v>0</v>
      </c>
      <c r="W15" s="55">
        <f t="shared" si="0"/>
        <v>0</v>
      </c>
      <c r="X15" s="63">
        <f t="shared" si="0"/>
        <v>0</v>
      </c>
      <c r="Y15" s="27"/>
      <c r="Z15" t="s">
        <v>46</v>
      </c>
    </row>
    <row r="16" spans="1:34" ht="15.75" x14ac:dyDescent="0.25">
      <c r="A16" s="47" t="s">
        <v>47</v>
      </c>
      <c r="B16" s="47"/>
      <c r="C16" s="57" t="s">
        <v>48</v>
      </c>
      <c r="D16" s="58" t="s">
        <v>49</v>
      </c>
      <c r="E16" s="57" t="s">
        <v>48</v>
      </c>
      <c r="F16" s="59" t="s">
        <v>50</v>
      </c>
      <c r="G16" s="60" t="s">
        <v>48</v>
      </c>
      <c r="H16" s="59" t="s">
        <v>50</v>
      </c>
      <c r="I16" s="64"/>
      <c r="J16" s="61">
        <v>1.1000000000000001</v>
      </c>
      <c r="K16" s="65" t="s">
        <v>51</v>
      </c>
      <c r="L16" s="55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55">
        <f>T16+U16+V16+W16+X16</f>
        <v>0</v>
      </c>
      <c r="T16" s="168">
        <v>0</v>
      </c>
      <c r="U16" s="168">
        <v>0</v>
      </c>
      <c r="V16" s="168">
        <v>0</v>
      </c>
      <c r="W16" s="168">
        <v>0</v>
      </c>
      <c r="X16" s="165">
        <v>0</v>
      </c>
      <c r="Y16" s="27"/>
      <c r="Z16" t="s">
        <v>52</v>
      </c>
      <c r="AH16" s="7">
        <f>21630.92+104770.21+212970.08</f>
        <v>339371.20999999996</v>
      </c>
    </row>
    <row r="17" spans="1:35" ht="15.75" x14ac:dyDescent="0.25">
      <c r="A17" s="47"/>
      <c r="B17" s="47"/>
      <c r="C17" s="20"/>
      <c r="D17" s="58" t="s">
        <v>53</v>
      </c>
      <c r="E17" s="20"/>
      <c r="F17" s="59" t="s">
        <v>53</v>
      </c>
      <c r="G17" s="67"/>
      <c r="H17" s="59" t="s">
        <v>53</v>
      </c>
      <c r="I17" s="64"/>
      <c r="J17" s="61">
        <v>1.2</v>
      </c>
      <c r="K17" s="65" t="s">
        <v>54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f>T17+U17+V17+W17+X17</f>
        <v>0</v>
      </c>
      <c r="T17" s="55">
        <v>0</v>
      </c>
      <c r="U17" s="55">
        <v>0</v>
      </c>
      <c r="V17" s="55">
        <v>0</v>
      </c>
      <c r="W17" s="55">
        <v>0</v>
      </c>
      <c r="X17" s="66">
        <v>0</v>
      </c>
      <c r="Y17" s="27"/>
      <c r="Z17" t="s">
        <v>55</v>
      </c>
      <c r="AH17">
        <v>0</v>
      </c>
    </row>
    <row r="18" spans="1:35" ht="15.75" x14ac:dyDescent="0.25">
      <c r="A18" s="68"/>
      <c r="B18" s="68"/>
      <c r="C18" s="69" t="s">
        <v>34</v>
      </c>
      <c r="D18" s="70" t="s">
        <v>33</v>
      </c>
      <c r="E18" s="57" t="s">
        <v>34</v>
      </c>
      <c r="F18" s="59" t="s">
        <v>33</v>
      </c>
      <c r="G18" s="71" t="s">
        <v>34</v>
      </c>
      <c r="H18" s="72" t="s">
        <v>33</v>
      </c>
      <c r="I18" s="64"/>
      <c r="J18" s="61">
        <v>1.3</v>
      </c>
      <c r="K18" s="65" t="s">
        <v>56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f>T18+U18+V18+W18+X18</f>
        <v>0</v>
      </c>
      <c r="T18" s="55">
        <v>0</v>
      </c>
      <c r="U18" s="55">
        <v>0</v>
      </c>
      <c r="V18" s="55">
        <v>0</v>
      </c>
      <c r="W18" s="55">
        <v>0</v>
      </c>
      <c r="X18" s="66">
        <v>0</v>
      </c>
      <c r="Y18" s="27"/>
      <c r="Z18" t="s">
        <v>57</v>
      </c>
      <c r="AG18" s="7"/>
      <c r="AH18" s="7">
        <f>AH14-AH16</f>
        <v>-204157.39999999997</v>
      </c>
      <c r="AI18" s="7"/>
    </row>
    <row r="19" spans="1:35" ht="16.5" customHeight="1" x14ac:dyDescent="0.25">
      <c r="A19" s="73" t="s">
        <v>58</v>
      </c>
      <c r="B19" s="160" t="s">
        <v>59</v>
      </c>
      <c r="C19" s="74">
        <f>D19*2*3730.7</f>
        <v>27607.18</v>
      </c>
      <c r="D19" s="75">
        <v>3.7</v>
      </c>
      <c r="E19" s="74">
        <f>F19*2*3730.7</f>
        <v>671.52599999999995</v>
      </c>
      <c r="F19" s="76">
        <v>0.09</v>
      </c>
      <c r="G19" s="77">
        <f>C19-E19</f>
        <v>26935.653999999999</v>
      </c>
      <c r="H19" s="78">
        <f>D19-F19</f>
        <v>3.6100000000000003</v>
      </c>
      <c r="I19" s="79" t="s">
        <v>35</v>
      </c>
      <c r="J19" s="61"/>
      <c r="K19" s="6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6"/>
      <c r="Y19" s="27"/>
    </row>
    <row r="20" spans="1:35" ht="16.5" customHeight="1" x14ac:dyDescent="0.25">
      <c r="A20" s="73" t="s">
        <v>60</v>
      </c>
      <c r="B20" s="160" t="s">
        <v>61</v>
      </c>
      <c r="C20" s="80"/>
      <c r="D20" s="81"/>
      <c r="E20" s="80"/>
      <c r="F20" s="82"/>
      <c r="G20" s="83"/>
      <c r="H20" s="82"/>
      <c r="I20" s="64"/>
      <c r="J20" s="61">
        <v>2</v>
      </c>
      <c r="K20" s="65" t="s">
        <v>214</v>
      </c>
      <c r="L20" s="55">
        <f>L21+L22+L23</f>
        <v>135213.81</v>
      </c>
      <c r="M20" s="55">
        <f t="shared" ref="M20:X20" si="1">M21+M22+M23</f>
        <v>737.23</v>
      </c>
      <c r="N20" s="55">
        <f t="shared" si="1"/>
        <v>3185.9</v>
      </c>
      <c r="O20" s="55">
        <f t="shared" si="1"/>
        <v>1250.8399999999999</v>
      </c>
      <c r="P20" s="55">
        <f t="shared" si="1"/>
        <v>807.71999999999991</v>
      </c>
      <c r="Q20" s="55">
        <f t="shared" si="1"/>
        <v>21825.13</v>
      </c>
      <c r="R20" s="55">
        <f t="shared" si="1"/>
        <v>4782.43</v>
      </c>
      <c r="S20" s="55">
        <f>S21+S22+S23</f>
        <v>99519.24</v>
      </c>
      <c r="T20" s="55">
        <f t="shared" si="1"/>
        <v>0</v>
      </c>
      <c r="U20" s="55">
        <f t="shared" si="1"/>
        <v>0</v>
      </c>
      <c r="V20" s="55">
        <f t="shared" si="1"/>
        <v>0</v>
      </c>
      <c r="W20" s="55">
        <f t="shared" si="1"/>
        <v>0</v>
      </c>
      <c r="X20" s="66">
        <f t="shared" si="1"/>
        <v>99519.24</v>
      </c>
      <c r="Y20" s="27"/>
    </row>
    <row r="21" spans="1:35" ht="16.5" customHeight="1" x14ac:dyDescent="0.25">
      <c r="A21" s="73" t="s">
        <v>62</v>
      </c>
      <c r="B21" s="160" t="s">
        <v>63</v>
      </c>
      <c r="C21" s="80"/>
      <c r="D21" s="81"/>
      <c r="E21" s="80"/>
      <c r="F21" s="82"/>
      <c r="G21" s="83"/>
      <c r="H21" s="82"/>
      <c r="I21" s="64"/>
      <c r="J21" s="61">
        <v>2.1</v>
      </c>
      <c r="K21" s="65" t="s">
        <v>64</v>
      </c>
      <c r="L21" s="55">
        <f>AH16</f>
        <v>339371.20999999996</v>
      </c>
      <c r="M21" s="164">
        <v>508.24</v>
      </c>
      <c r="N21" s="164">
        <v>2196.63</v>
      </c>
      <c r="O21" s="164">
        <v>862.41</v>
      </c>
      <c r="P21" s="164">
        <v>556.92999999999995</v>
      </c>
      <c r="Q21" s="164">
        <v>15048.02</v>
      </c>
      <c r="R21" s="164">
        <v>4782.43</v>
      </c>
      <c r="S21" s="84">
        <f>T21+U21+V21+W21+X21</f>
        <v>99519.24</v>
      </c>
      <c r="T21" s="84">
        <v>0</v>
      </c>
      <c r="U21" s="84">
        <v>0</v>
      </c>
      <c r="V21" s="84">
        <v>0</v>
      </c>
      <c r="W21" s="84">
        <v>0</v>
      </c>
      <c r="X21" s="165">
        <v>99519.24</v>
      </c>
      <c r="Y21" s="27"/>
      <c r="Z21" t="s">
        <v>65</v>
      </c>
    </row>
    <row r="22" spans="1:35" ht="16.5" customHeight="1" x14ac:dyDescent="0.25">
      <c r="A22" s="73" t="s">
        <v>66</v>
      </c>
      <c r="B22" s="160" t="s">
        <v>67</v>
      </c>
      <c r="C22" s="80"/>
      <c r="D22" s="81"/>
      <c r="E22" s="80"/>
      <c r="F22" s="82"/>
      <c r="G22" s="83"/>
      <c r="H22" s="82"/>
      <c r="I22" s="64"/>
      <c r="J22" s="61">
        <v>2.2000000000000002</v>
      </c>
      <c r="K22" s="65" t="s">
        <v>68</v>
      </c>
      <c r="L22" s="55">
        <f>AH18</f>
        <v>-204157.39999999997</v>
      </c>
      <c r="M22" s="173">
        <v>228.99</v>
      </c>
      <c r="N22" s="173">
        <v>989.27</v>
      </c>
      <c r="O22" s="173">
        <v>388.43</v>
      </c>
      <c r="P22" s="173">
        <v>250.79</v>
      </c>
      <c r="Q22" s="173">
        <v>6777.11</v>
      </c>
      <c r="R22" s="84">
        <v>0</v>
      </c>
      <c r="S22" s="84">
        <f>T22+U22+V22+W22+X22</f>
        <v>0</v>
      </c>
      <c r="T22" s="84">
        <v>0</v>
      </c>
      <c r="U22" s="84">
        <v>0</v>
      </c>
      <c r="V22" s="84">
        <v>0</v>
      </c>
      <c r="W22" s="84">
        <v>0</v>
      </c>
      <c r="X22" s="172">
        <v>0</v>
      </c>
      <c r="Y22" s="27"/>
      <c r="Z22" t="s">
        <v>52</v>
      </c>
      <c r="AH22">
        <f>114.6+555.02+1128.21</f>
        <v>1797.83</v>
      </c>
    </row>
    <row r="23" spans="1:35" ht="16.5" customHeight="1" x14ac:dyDescent="0.25">
      <c r="A23" s="47" t="s">
        <v>69</v>
      </c>
      <c r="B23" s="160" t="s">
        <v>70</v>
      </c>
      <c r="C23" s="80"/>
      <c r="D23" s="81"/>
      <c r="E23" s="80"/>
      <c r="F23" s="82"/>
      <c r="G23" s="83"/>
      <c r="H23" s="82"/>
      <c r="I23" s="64"/>
      <c r="J23" s="61">
        <v>2.2999999999999998</v>
      </c>
      <c r="K23" s="65" t="s">
        <v>71</v>
      </c>
      <c r="L23" s="55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f>T23+U23+V23+W23+X23</f>
        <v>0</v>
      </c>
      <c r="T23" s="84">
        <v>0</v>
      </c>
      <c r="U23" s="84">
        <v>0</v>
      </c>
      <c r="V23" s="84">
        <v>0</v>
      </c>
      <c r="W23" s="84">
        <v>0</v>
      </c>
      <c r="X23" s="172">
        <v>0</v>
      </c>
      <c r="Y23" s="27"/>
      <c r="Z23" t="s">
        <v>55</v>
      </c>
      <c r="AH23">
        <v>0</v>
      </c>
    </row>
    <row r="24" spans="1:35" ht="16.5" customHeight="1" x14ac:dyDescent="0.25">
      <c r="A24" s="47" t="s">
        <v>72</v>
      </c>
      <c r="B24" s="160" t="s">
        <v>73</v>
      </c>
      <c r="C24" s="80"/>
      <c r="D24" s="81"/>
      <c r="E24" s="80"/>
      <c r="F24" s="82"/>
      <c r="G24" s="83"/>
      <c r="H24" s="82"/>
      <c r="I24" s="64"/>
      <c r="J24" s="61"/>
      <c r="K24" s="65"/>
      <c r="L24" s="85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6"/>
      <c r="X24" s="172"/>
      <c r="Y24" s="27"/>
      <c r="Z24" t="s">
        <v>57</v>
      </c>
      <c r="AH24">
        <v>0</v>
      </c>
    </row>
    <row r="25" spans="1:35" ht="15.75" customHeight="1" x14ac:dyDescent="0.25">
      <c r="A25" s="47" t="s">
        <v>74</v>
      </c>
      <c r="B25" s="56" t="s">
        <v>1</v>
      </c>
      <c r="C25" s="80"/>
      <c r="D25" s="81"/>
      <c r="E25" s="80"/>
      <c r="F25" s="82"/>
      <c r="G25" s="83"/>
      <c r="H25" s="82"/>
      <c r="I25" s="64"/>
      <c r="J25" s="61">
        <v>3</v>
      </c>
      <c r="K25" s="65" t="s">
        <v>215</v>
      </c>
      <c r="L25" s="55">
        <f>L26+L27+L28</f>
        <v>1797.83</v>
      </c>
      <c r="M25" s="84">
        <f t="shared" ref="M25:X25" si="2">M26+M27+M28</f>
        <v>2.69</v>
      </c>
      <c r="N25" s="84">
        <f t="shared" si="2"/>
        <v>11.64</v>
      </c>
      <c r="O25" s="84">
        <f t="shared" si="2"/>
        <v>4.57</v>
      </c>
      <c r="P25" s="84">
        <f t="shared" si="2"/>
        <v>2.96</v>
      </c>
      <c r="Q25" s="84">
        <f t="shared" si="2"/>
        <v>79.72</v>
      </c>
      <c r="R25" s="84">
        <f t="shared" si="2"/>
        <v>17.850000000000001</v>
      </c>
      <c r="S25" s="84">
        <f t="shared" si="2"/>
        <v>544.52</v>
      </c>
      <c r="T25" s="84">
        <f t="shared" si="2"/>
        <v>0</v>
      </c>
      <c r="U25" s="84">
        <f t="shared" si="2"/>
        <v>0</v>
      </c>
      <c r="V25" s="84">
        <f t="shared" si="2"/>
        <v>0</v>
      </c>
      <c r="W25" s="84">
        <f t="shared" si="2"/>
        <v>0</v>
      </c>
      <c r="X25" s="172">
        <f t="shared" si="2"/>
        <v>544.52</v>
      </c>
      <c r="Y25" s="27"/>
    </row>
    <row r="26" spans="1:35" ht="15.75" customHeight="1" x14ac:dyDescent="0.25">
      <c r="A26" s="47" t="s">
        <v>75</v>
      </c>
      <c r="B26" s="56" t="s">
        <v>1</v>
      </c>
      <c r="C26" s="80"/>
      <c r="D26" s="81"/>
      <c r="E26" s="80"/>
      <c r="F26" s="82"/>
      <c r="G26" s="83"/>
      <c r="H26" s="82"/>
      <c r="I26" s="64"/>
      <c r="J26" s="61">
        <v>3.1</v>
      </c>
      <c r="K26" s="65" t="s">
        <v>76</v>
      </c>
      <c r="L26" s="55">
        <f>AH22</f>
        <v>1797.83</v>
      </c>
      <c r="M26" s="164">
        <v>2.69</v>
      </c>
      <c r="N26" s="164">
        <v>11.64</v>
      </c>
      <c r="O26" s="164">
        <v>4.57</v>
      </c>
      <c r="P26" s="164">
        <v>2.96</v>
      </c>
      <c r="Q26" s="164">
        <v>79.72</v>
      </c>
      <c r="R26" s="164">
        <v>17.850000000000001</v>
      </c>
      <c r="S26" s="84">
        <f>T26+U26+V26+W26+X26</f>
        <v>544.52</v>
      </c>
      <c r="T26" s="84">
        <v>0</v>
      </c>
      <c r="U26" s="84">
        <v>0</v>
      </c>
      <c r="V26" s="84">
        <v>0</v>
      </c>
      <c r="W26" s="84">
        <v>0</v>
      </c>
      <c r="X26" s="165">
        <v>544.52</v>
      </c>
      <c r="Y26" s="27"/>
    </row>
    <row r="27" spans="1:35" ht="15.75" x14ac:dyDescent="0.25">
      <c r="A27" s="47" t="s">
        <v>77</v>
      </c>
      <c r="B27" s="56" t="s">
        <v>1</v>
      </c>
      <c r="C27" s="80"/>
      <c r="D27" s="81"/>
      <c r="E27" s="80"/>
      <c r="F27" s="82"/>
      <c r="G27" s="83"/>
      <c r="H27" s="82"/>
      <c r="I27" s="64"/>
      <c r="J27" s="61">
        <v>3.2</v>
      </c>
      <c r="K27" s="65" t="s">
        <v>78</v>
      </c>
      <c r="L27" s="55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f t="shared" ref="S27:S28" si="3">T27+U27+V27+W27+X27</f>
        <v>0</v>
      </c>
      <c r="T27" s="84">
        <v>0</v>
      </c>
      <c r="U27" s="84">
        <v>0</v>
      </c>
      <c r="V27" s="84">
        <v>0</v>
      </c>
      <c r="W27" s="84">
        <v>0</v>
      </c>
      <c r="X27" s="172">
        <v>0</v>
      </c>
      <c r="Y27" s="27"/>
    </row>
    <row r="28" spans="1:35" ht="15.75" x14ac:dyDescent="0.25">
      <c r="A28" s="47"/>
      <c r="B28" s="56"/>
      <c r="C28" s="87"/>
      <c r="D28" s="81"/>
      <c r="E28" s="80"/>
      <c r="F28" s="82"/>
      <c r="G28" s="83"/>
      <c r="H28" s="82"/>
      <c r="I28" s="64"/>
      <c r="J28" s="61">
        <v>3.3</v>
      </c>
      <c r="K28" s="65" t="s">
        <v>79</v>
      </c>
      <c r="L28" s="55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f t="shared" si="3"/>
        <v>0</v>
      </c>
      <c r="T28" s="84">
        <v>0</v>
      </c>
      <c r="U28" s="84">
        <v>0</v>
      </c>
      <c r="V28" s="84">
        <v>0</v>
      </c>
      <c r="W28" s="84">
        <v>0</v>
      </c>
      <c r="X28" s="172"/>
      <c r="Y28" s="27"/>
    </row>
    <row r="29" spans="1:35" ht="15.75" x14ac:dyDescent="0.25">
      <c r="A29" s="88" t="s">
        <v>80</v>
      </c>
      <c r="B29" s="161" t="s">
        <v>59</v>
      </c>
      <c r="C29" s="74">
        <f>D29*2*3730.7</f>
        <v>29397.915999999997</v>
      </c>
      <c r="D29" s="89">
        <v>3.94</v>
      </c>
      <c r="E29" s="74">
        <f>F29*2*3730.7</f>
        <v>746.14</v>
      </c>
      <c r="F29" s="76">
        <v>0.1</v>
      </c>
      <c r="G29" s="77">
        <f>C29-E29</f>
        <v>28651.775999999998</v>
      </c>
      <c r="H29" s="90">
        <f>D29-F29</f>
        <v>3.84</v>
      </c>
      <c r="I29" s="79" t="s">
        <v>35</v>
      </c>
      <c r="J29" s="61"/>
      <c r="K29" s="65"/>
      <c r="L29" s="55"/>
      <c r="M29" s="84"/>
      <c r="N29" s="84"/>
      <c r="O29" s="84"/>
      <c r="P29" s="84"/>
      <c r="Q29" s="84"/>
      <c r="R29" s="84"/>
      <c r="S29" s="84"/>
      <c r="T29" s="86"/>
      <c r="U29" s="84"/>
      <c r="V29" s="84"/>
      <c r="W29" s="86"/>
      <c r="X29" s="91"/>
      <c r="Y29" s="27"/>
    </row>
    <row r="30" spans="1:35" ht="15.75" x14ac:dyDescent="0.25">
      <c r="A30" s="73" t="s">
        <v>60</v>
      </c>
      <c r="B30" s="161" t="s">
        <v>61</v>
      </c>
      <c r="C30" s="80"/>
      <c r="D30" s="81"/>
      <c r="E30" s="80"/>
      <c r="F30" s="82"/>
      <c r="G30" s="83"/>
      <c r="H30" s="82"/>
      <c r="I30" s="64"/>
      <c r="J30" s="61">
        <v>4</v>
      </c>
      <c r="K30" s="65" t="s">
        <v>216</v>
      </c>
      <c r="L30" s="55">
        <f>L31+L32+L33</f>
        <v>133415.97999999998</v>
      </c>
      <c r="M30" s="84">
        <f>M31+M32+M33</f>
        <v>734.54</v>
      </c>
      <c r="N30" s="84">
        <f t="shared" ref="N30:X30" si="4">N31+N32+N33</f>
        <v>3174.26</v>
      </c>
      <c r="O30" s="84">
        <f t="shared" si="4"/>
        <v>1246.27</v>
      </c>
      <c r="P30" s="84">
        <f t="shared" si="4"/>
        <v>804.75999999999988</v>
      </c>
      <c r="Q30" s="84">
        <f t="shared" si="4"/>
        <v>21745.41</v>
      </c>
      <c r="R30" s="84">
        <f t="shared" si="4"/>
        <v>4764.58</v>
      </c>
      <c r="S30" s="84">
        <f t="shared" si="4"/>
        <v>98974.720000000001</v>
      </c>
      <c r="T30" s="84">
        <f t="shared" si="4"/>
        <v>0</v>
      </c>
      <c r="U30" s="84">
        <f t="shared" si="4"/>
        <v>0</v>
      </c>
      <c r="V30" s="84">
        <f t="shared" si="4"/>
        <v>0</v>
      </c>
      <c r="W30" s="84">
        <f t="shared" si="4"/>
        <v>0</v>
      </c>
      <c r="X30" s="172">
        <f t="shared" si="4"/>
        <v>98974.720000000001</v>
      </c>
    </row>
    <row r="31" spans="1:35" ht="15.75" x14ac:dyDescent="0.25">
      <c r="A31" s="73" t="s">
        <v>81</v>
      </c>
      <c r="B31" s="161" t="s">
        <v>63</v>
      </c>
      <c r="C31" s="80"/>
      <c r="D31" s="81"/>
      <c r="E31" s="80"/>
      <c r="F31" s="82"/>
      <c r="G31" s="83"/>
      <c r="H31" s="82"/>
      <c r="I31" s="64"/>
      <c r="J31" s="61">
        <v>4.0999999999999996</v>
      </c>
      <c r="K31" s="65" t="s">
        <v>51</v>
      </c>
      <c r="L31" s="169">
        <f t="shared" ref="L31:X33" si="5">L16+L21-L26</f>
        <v>337573.37999999995</v>
      </c>
      <c r="M31" s="171">
        <f t="shared" si="5"/>
        <v>505.55</v>
      </c>
      <c r="N31" s="171">
        <f t="shared" si="5"/>
        <v>2184.9900000000002</v>
      </c>
      <c r="O31" s="171">
        <f t="shared" si="5"/>
        <v>857.83999999999992</v>
      </c>
      <c r="P31" s="171">
        <f t="shared" si="5"/>
        <v>553.96999999999991</v>
      </c>
      <c r="Q31" s="171">
        <f t="shared" si="5"/>
        <v>14968.300000000001</v>
      </c>
      <c r="R31" s="171">
        <f t="shared" si="5"/>
        <v>4764.58</v>
      </c>
      <c r="S31" s="170">
        <f t="shared" si="5"/>
        <v>98974.720000000001</v>
      </c>
      <c r="T31" s="170">
        <f t="shared" si="5"/>
        <v>0</v>
      </c>
      <c r="U31" s="84">
        <f t="shared" si="5"/>
        <v>0</v>
      </c>
      <c r="V31" s="84">
        <f t="shared" si="5"/>
        <v>0</v>
      </c>
      <c r="W31" s="84">
        <f t="shared" si="5"/>
        <v>0</v>
      </c>
      <c r="X31" s="165">
        <f t="shared" si="5"/>
        <v>98974.720000000001</v>
      </c>
    </row>
    <row r="32" spans="1:35" ht="15.75" x14ac:dyDescent="0.25">
      <c r="A32" s="73" t="s">
        <v>82</v>
      </c>
      <c r="B32" s="161" t="s">
        <v>83</v>
      </c>
      <c r="C32" s="80"/>
      <c r="D32" s="81"/>
      <c r="E32" s="80"/>
      <c r="F32" s="82"/>
      <c r="G32" s="83"/>
      <c r="H32" s="82"/>
      <c r="I32" s="64"/>
      <c r="J32" s="61">
        <v>4.2</v>
      </c>
      <c r="K32" s="65" t="s">
        <v>54</v>
      </c>
      <c r="L32" s="169">
        <f t="shared" si="5"/>
        <v>-204157.39999999997</v>
      </c>
      <c r="M32" s="170">
        <f>M17+M22-M27</f>
        <v>228.99</v>
      </c>
      <c r="N32" s="170">
        <f t="shared" si="5"/>
        <v>989.27</v>
      </c>
      <c r="O32" s="170">
        <f t="shared" si="5"/>
        <v>388.43</v>
      </c>
      <c r="P32" s="170">
        <f t="shared" si="5"/>
        <v>250.79</v>
      </c>
      <c r="Q32" s="170">
        <f t="shared" si="5"/>
        <v>6777.11</v>
      </c>
      <c r="R32" s="170">
        <f t="shared" si="5"/>
        <v>0</v>
      </c>
      <c r="S32" s="170">
        <f t="shared" si="5"/>
        <v>0</v>
      </c>
      <c r="T32" s="170">
        <f t="shared" si="5"/>
        <v>0</v>
      </c>
      <c r="U32" s="84">
        <f t="shared" si="5"/>
        <v>0</v>
      </c>
      <c r="V32" s="84">
        <f t="shared" si="5"/>
        <v>0</v>
      </c>
      <c r="W32" s="84">
        <f t="shared" si="5"/>
        <v>0</v>
      </c>
      <c r="X32" s="172">
        <f t="shared" si="5"/>
        <v>0</v>
      </c>
    </row>
    <row r="33" spans="1:24" ht="15.75" x14ac:dyDescent="0.25">
      <c r="A33" s="73" t="s">
        <v>84</v>
      </c>
      <c r="B33" s="161" t="s">
        <v>85</v>
      </c>
      <c r="C33" s="80"/>
      <c r="D33" s="81"/>
      <c r="E33" s="80"/>
      <c r="F33" s="82"/>
      <c r="G33" s="83"/>
      <c r="H33" s="82"/>
      <c r="I33" s="64"/>
      <c r="J33" s="61">
        <v>4.3</v>
      </c>
      <c r="K33" s="65" t="s">
        <v>56</v>
      </c>
      <c r="L33" s="169">
        <f>L18+L23-L28</f>
        <v>0</v>
      </c>
      <c r="M33" s="170">
        <f t="shared" si="5"/>
        <v>0</v>
      </c>
      <c r="N33" s="170">
        <f t="shared" si="5"/>
        <v>0</v>
      </c>
      <c r="O33" s="170">
        <f t="shared" si="5"/>
        <v>0</v>
      </c>
      <c r="P33" s="170">
        <f t="shared" si="5"/>
        <v>0</v>
      </c>
      <c r="Q33" s="170">
        <f t="shared" si="5"/>
        <v>0</v>
      </c>
      <c r="R33" s="170">
        <f t="shared" si="5"/>
        <v>0</v>
      </c>
      <c r="S33" s="170">
        <f>S18+S23-S28</f>
        <v>0</v>
      </c>
      <c r="T33" s="170">
        <f t="shared" si="5"/>
        <v>0</v>
      </c>
      <c r="U33" s="84">
        <f t="shared" si="5"/>
        <v>0</v>
      </c>
      <c r="V33" s="84">
        <f t="shared" si="5"/>
        <v>0</v>
      </c>
      <c r="W33" s="84">
        <f t="shared" si="5"/>
        <v>0</v>
      </c>
      <c r="X33" s="172">
        <f t="shared" si="5"/>
        <v>0</v>
      </c>
    </row>
    <row r="34" spans="1:24" ht="15.75" x14ac:dyDescent="0.25">
      <c r="A34" s="73" t="s">
        <v>86</v>
      </c>
      <c r="B34" s="161" t="s">
        <v>87</v>
      </c>
      <c r="C34" s="80"/>
      <c r="D34" s="81"/>
      <c r="E34" s="80"/>
      <c r="F34" s="82"/>
      <c r="G34" s="83"/>
      <c r="H34" s="82"/>
      <c r="I34" s="64"/>
      <c r="J34" s="61"/>
      <c r="K34" s="6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66"/>
    </row>
    <row r="35" spans="1:24" ht="15.75" x14ac:dyDescent="0.25">
      <c r="A35" s="47" t="s">
        <v>69</v>
      </c>
      <c r="B35" s="161" t="s">
        <v>88</v>
      </c>
      <c r="C35" s="80"/>
      <c r="D35" s="81"/>
      <c r="E35" s="80"/>
      <c r="F35" s="82"/>
      <c r="G35" s="83"/>
      <c r="H35" s="82"/>
      <c r="I35" s="64"/>
      <c r="J35" s="61">
        <v>5</v>
      </c>
      <c r="K35" s="65" t="s">
        <v>89</v>
      </c>
      <c r="L35" s="55">
        <f>E122</f>
        <v>135213.80599999998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66"/>
    </row>
    <row r="36" spans="1:24" ht="15.75" x14ac:dyDescent="0.25">
      <c r="A36" s="47" t="s">
        <v>72</v>
      </c>
      <c r="B36" s="161" t="s">
        <v>90</v>
      </c>
      <c r="C36" s="80"/>
      <c r="D36" s="81"/>
      <c r="E36" s="80"/>
      <c r="F36" s="82"/>
      <c r="G36" s="83"/>
      <c r="H36" s="82"/>
      <c r="I36" s="64"/>
      <c r="J36" s="61">
        <v>6</v>
      </c>
      <c r="K36" s="65" t="s">
        <v>91</v>
      </c>
      <c r="L36" s="55">
        <f>L20-L35</f>
        <v>4.0000000153668225E-3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66"/>
    </row>
    <row r="37" spans="1:24" ht="15.75" x14ac:dyDescent="0.25">
      <c r="A37" s="47" t="s">
        <v>74</v>
      </c>
      <c r="B37" s="161" t="s">
        <v>92</v>
      </c>
      <c r="C37" s="80"/>
      <c r="D37" s="81"/>
      <c r="E37" s="80"/>
      <c r="F37" s="82"/>
      <c r="G37" s="83"/>
      <c r="H37" s="82"/>
      <c r="I37" s="64"/>
      <c r="J37" s="61"/>
      <c r="K37" s="65" t="s">
        <v>93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66"/>
    </row>
    <row r="38" spans="1:24" ht="15.75" x14ac:dyDescent="0.25">
      <c r="A38" s="47" t="s">
        <v>75</v>
      </c>
      <c r="B38" s="161" t="s">
        <v>94</v>
      </c>
      <c r="C38" s="80"/>
      <c r="D38" s="81"/>
      <c r="E38" s="80"/>
      <c r="F38" s="82"/>
      <c r="G38" s="83"/>
      <c r="H38" s="82"/>
      <c r="I38" s="64"/>
      <c r="J38" s="61"/>
      <c r="K38" s="65" t="s">
        <v>95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66"/>
    </row>
    <row r="39" spans="1:24" ht="15.75" x14ac:dyDescent="0.25">
      <c r="A39" s="47" t="s">
        <v>77</v>
      </c>
      <c r="B39" s="161" t="s">
        <v>96</v>
      </c>
      <c r="C39" s="80"/>
      <c r="D39" s="81"/>
      <c r="E39" s="80"/>
      <c r="F39" s="82"/>
      <c r="G39" s="83"/>
      <c r="H39" s="82"/>
      <c r="I39" s="64"/>
      <c r="J39" s="61" t="s">
        <v>1</v>
      </c>
      <c r="K39" s="65" t="s">
        <v>1</v>
      </c>
      <c r="L39" s="85"/>
      <c r="M39" s="85"/>
      <c r="N39" s="85"/>
      <c r="O39" s="85"/>
      <c r="P39" s="85"/>
      <c r="Q39" s="85"/>
      <c r="R39" s="85"/>
      <c r="S39" s="55"/>
      <c r="T39" s="55"/>
      <c r="U39" s="55"/>
      <c r="V39" s="55"/>
      <c r="W39" s="55"/>
      <c r="X39" s="92"/>
    </row>
    <row r="40" spans="1:24" ht="15.75" x14ac:dyDescent="0.25">
      <c r="A40" s="47"/>
      <c r="B40" s="161" t="s">
        <v>97</v>
      </c>
      <c r="C40" s="80"/>
      <c r="D40" s="81"/>
      <c r="E40" s="80"/>
      <c r="F40" s="82"/>
      <c r="G40" s="83"/>
      <c r="H40" s="82"/>
      <c r="I40" s="64"/>
      <c r="J40" s="61">
        <v>7</v>
      </c>
      <c r="K40" s="65" t="s">
        <v>98</v>
      </c>
      <c r="L40" s="55">
        <f>L25-L35</f>
        <v>-133415.976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85"/>
      <c r="X40" s="92"/>
    </row>
    <row r="41" spans="1:24" ht="15.75" x14ac:dyDescent="0.25">
      <c r="A41" s="47"/>
      <c r="B41" s="161" t="s">
        <v>99</v>
      </c>
      <c r="C41" s="80"/>
      <c r="D41" s="81"/>
      <c r="E41" s="80"/>
      <c r="F41" s="82"/>
      <c r="G41" s="83"/>
      <c r="H41" s="82"/>
      <c r="I41" s="64"/>
      <c r="J41" s="61"/>
      <c r="K41" s="65" t="s">
        <v>100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92"/>
    </row>
    <row r="42" spans="1:24" ht="16.5" thickBot="1" x14ac:dyDescent="0.3">
      <c r="A42" s="47"/>
      <c r="B42" s="161" t="s">
        <v>101</v>
      </c>
      <c r="C42" s="80"/>
      <c r="D42" s="81"/>
      <c r="E42" s="80"/>
      <c r="F42" s="82"/>
      <c r="G42" s="83"/>
      <c r="H42" s="82"/>
      <c r="I42" s="64"/>
      <c r="J42" s="61"/>
      <c r="K42" s="93"/>
      <c r="L42" s="55"/>
      <c r="M42" s="55"/>
      <c r="N42" s="55"/>
      <c r="O42" s="55"/>
      <c r="P42" s="55"/>
      <c r="Q42" s="55"/>
      <c r="R42" s="55"/>
      <c r="S42" s="85"/>
      <c r="T42" s="85"/>
      <c r="U42" s="85"/>
      <c r="V42" s="85"/>
      <c r="W42" s="85"/>
      <c r="X42" s="92"/>
    </row>
    <row r="43" spans="1:24" ht="15.75" x14ac:dyDescent="0.25">
      <c r="A43" s="68"/>
      <c r="B43" s="68"/>
      <c r="C43" s="87"/>
      <c r="D43" s="94"/>
      <c r="E43" s="87"/>
      <c r="F43" s="95"/>
      <c r="G43" s="96"/>
      <c r="H43" s="95"/>
      <c r="I43" s="64"/>
      <c r="J43" s="41" t="s">
        <v>102</v>
      </c>
      <c r="K43" s="42" t="s">
        <v>217</v>
      </c>
      <c r="L43" s="97">
        <f>L13+L40</f>
        <v>-133415.976</v>
      </c>
      <c r="M43" s="97"/>
      <c r="N43" s="97"/>
      <c r="O43" s="97"/>
      <c r="P43" s="97"/>
      <c r="Q43" s="97"/>
      <c r="R43" s="97"/>
      <c r="S43" s="55"/>
      <c r="T43" s="55"/>
      <c r="U43" s="55"/>
      <c r="V43" s="55"/>
      <c r="W43" s="55"/>
      <c r="X43" s="66"/>
    </row>
    <row r="44" spans="1:24" ht="15.75" customHeight="1" x14ac:dyDescent="0.25">
      <c r="A44" s="88" t="s">
        <v>103</v>
      </c>
      <c r="B44" s="98" t="s">
        <v>104</v>
      </c>
      <c r="C44" s="74">
        <f>D44*2*3730.7</f>
        <v>9998.2759999999998</v>
      </c>
      <c r="D44" s="89">
        <v>1.34</v>
      </c>
      <c r="E44" s="74">
        <f>F44*2*10670</f>
        <v>0</v>
      </c>
      <c r="F44" s="76">
        <v>0</v>
      </c>
      <c r="G44" s="77">
        <f>C44-E44</f>
        <v>9998.2759999999998</v>
      </c>
      <c r="H44" s="90">
        <f>D44-F44</f>
        <v>1.34</v>
      </c>
      <c r="I44" s="79" t="s">
        <v>35</v>
      </c>
      <c r="J44" s="61"/>
      <c r="K44" s="42" t="s">
        <v>1</v>
      </c>
      <c r="L44" s="55"/>
      <c r="M44" s="85"/>
      <c r="N44" s="85"/>
      <c r="O44" s="85"/>
      <c r="P44" s="85"/>
      <c r="Q44" s="85"/>
      <c r="R44" s="85"/>
      <c r="S44" s="55"/>
      <c r="T44" s="55"/>
      <c r="U44" s="55"/>
      <c r="V44" s="55"/>
      <c r="W44" s="55"/>
      <c r="X44" s="66"/>
    </row>
    <row r="45" spans="1:24" ht="15.75" x14ac:dyDescent="0.25">
      <c r="A45" s="73" t="s">
        <v>105</v>
      </c>
      <c r="B45" s="56" t="s">
        <v>106</v>
      </c>
      <c r="C45" s="80"/>
      <c r="D45" s="81" t="s">
        <v>1</v>
      </c>
      <c r="E45" s="80"/>
      <c r="F45" s="82" t="s">
        <v>1</v>
      </c>
      <c r="G45" s="83"/>
      <c r="H45" s="82" t="s">
        <v>1</v>
      </c>
      <c r="I45" s="64"/>
      <c r="J45" s="61"/>
      <c r="K45" s="65" t="s">
        <v>107</v>
      </c>
      <c r="L45" s="85"/>
      <c r="M45" s="85"/>
      <c r="N45" s="85"/>
      <c r="O45" s="85"/>
      <c r="P45" s="85"/>
      <c r="Q45" s="85"/>
      <c r="R45" s="85"/>
      <c r="S45" s="55"/>
      <c r="T45" s="55"/>
      <c r="U45" s="55"/>
      <c r="V45" s="55"/>
      <c r="W45" s="55"/>
      <c r="X45" s="66"/>
    </row>
    <row r="46" spans="1:24" ht="15.75" x14ac:dyDescent="0.25">
      <c r="A46" s="73" t="s">
        <v>60</v>
      </c>
      <c r="B46" s="56" t="s">
        <v>108</v>
      </c>
      <c r="C46" s="80"/>
      <c r="D46" s="81"/>
      <c r="E46" s="80"/>
      <c r="F46" s="82"/>
      <c r="G46" s="83"/>
      <c r="H46" s="82"/>
      <c r="I46" s="64"/>
      <c r="J46" s="61"/>
      <c r="K46" s="65" t="s">
        <v>109</v>
      </c>
      <c r="L46" s="55">
        <v>0</v>
      </c>
      <c r="M46" s="99"/>
      <c r="N46" s="99"/>
      <c r="O46" s="99"/>
      <c r="P46" s="99"/>
      <c r="Q46" s="99"/>
      <c r="R46" s="99"/>
      <c r="S46" s="55"/>
      <c r="T46" s="55"/>
      <c r="U46" s="55"/>
      <c r="V46" s="55"/>
      <c r="W46" s="55"/>
      <c r="X46" s="66"/>
    </row>
    <row r="47" spans="1:24" ht="15.75" x14ac:dyDescent="0.25">
      <c r="A47" s="73"/>
      <c r="B47" s="56"/>
      <c r="C47" s="80"/>
      <c r="D47" s="81"/>
      <c r="E47" s="80"/>
      <c r="F47" s="82"/>
      <c r="G47" s="83"/>
      <c r="H47" s="82"/>
      <c r="I47" s="64"/>
      <c r="J47" s="61"/>
      <c r="K47" s="65"/>
      <c r="L47" s="55"/>
      <c r="M47" s="85"/>
      <c r="N47" s="85"/>
      <c r="O47" s="85"/>
      <c r="P47" s="85"/>
      <c r="Q47" s="85"/>
      <c r="R47" s="85"/>
      <c r="S47" s="55"/>
      <c r="T47" s="55"/>
      <c r="U47" s="55"/>
      <c r="V47" s="55"/>
      <c r="W47" s="55"/>
      <c r="X47" s="66"/>
    </row>
    <row r="48" spans="1:24" ht="15.75" x14ac:dyDescent="0.25">
      <c r="A48" s="156" t="s">
        <v>110</v>
      </c>
      <c r="B48" s="98"/>
      <c r="C48" s="100"/>
      <c r="D48" s="89"/>
      <c r="E48" s="100"/>
      <c r="F48" s="101"/>
      <c r="G48" s="77"/>
      <c r="H48" s="90"/>
      <c r="I48" s="79"/>
      <c r="J48" s="61"/>
      <c r="K48" s="65"/>
      <c r="L48" s="55"/>
      <c r="M48" s="85"/>
      <c r="N48" s="85"/>
      <c r="O48" s="85"/>
      <c r="P48" s="85"/>
      <c r="Q48" s="85"/>
      <c r="R48" s="85"/>
      <c r="S48" s="55"/>
      <c r="T48" s="55"/>
      <c r="U48" s="55"/>
      <c r="V48" s="55"/>
      <c r="W48" s="55"/>
      <c r="X48" s="66"/>
    </row>
    <row r="49" spans="1:24" ht="15.75" x14ac:dyDescent="0.25">
      <c r="A49" s="162" t="s">
        <v>111</v>
      </c>
      <c r="B49" s="56" t="s">
        <v>112</v>
      </c>
      <c r="C49" s="74">
        <f>D49*2*3730.7</f>
        <v>8207.5400000000009</v>
      </c>
      <c r="D49" s="75">
        <v>1.1000000000000001</v>
      </c>
      <c r="E49" s="102">
        <f>F49*2*10670</f>
        <v>0</v>
      </c>
      <c r="F49" s="78">
        <v>0</v>
      </c>
      <c r="G49" s="103">
        <f>C49-E49</f>
        <v>8207.5400000000009</v>
      </c>
      <c r="H49" s="78">
        <f>D49-F49</f>
        <v>1.1000000000000001</v>
      </c>
      <c r="I49" s="64" t="s">
        <v>35</v>
      </c>
      <c r="J49" s="61"/>
      <c r="K49" s="42"/>
      <c r="L49" s="97"/>
      <c r="M49" s="85"/>
      <c r="N49" s="85"/>
      <c r="O49" s="85"/>
      <c r="P49" s="85"/>
      <c r="Q49" s="85"/>
      <c r="R49" s="85"/>
      <c r="S49" s="55"/>
      <c r="T49" s="55"/>
      <c r="U49" s="55"/>
      <c r="V49" s="55"/>
      <c r="W49" s="55"/>
      <c r="X49" s="66"/>
    </row>
    <row r="50" spans="1:24" ht="15.75" x14ac:dyDescent="0.25">
      <c r="A50" s="157" t="s">
        <v>113</v>
      </c>
      <c r="B50" s="163"/>
      <c r="C50" s="87"/>
      <c r="D50" s="94"/>
      <c r="E50" s="87"/>
      <c r="F50" s="95"/>
      <c r="G50" s="96"/>
      <c r="H50" s="95"/>
      <c r="I50" s="79"/>
      <c r="J50" s="61"/>
      <c r="K50" s="42" t="s">
        <v>114</v>
      </c>
      <c r="L50" s="85"/>
      <c r="M50" s="85"/>
      <c r="N50" s="85"/>
      <c r="O50" s="85"/>
      <c r="P50" s="85"/>
      <c r="Q50" s="85"/>
      <c r="R50" s="85"/>
      <c r="S50" s="55"/>
      <c r="T50" s="55"/>
      <c r="U50" s="55"/>
      <c r="V50" s="55"/>
      <c r="W50" s="55"/>
      <c r="X50" s="66"/>
    </row>
    <row r="51" spans="1:24" ht="16.5" thickBot="1" x14ac:dyDescent="0.3">
      <c r="A51" s="73" t="s">
        <v>115</v>
      </c>
      <c r="B51" s="56" t="s">
        <v>116</v>
      </c>
      <c r="C51" s="74">
        <f>D51*2*3730.7</f>
        <v>48349.872000000003</v>
      </c>
      <c r="D51" s="75">
        <v>6.48</v>
      </c>
      <c r="E51" s="74">
        <v>29633.79</v>
      </c>
      <c r="F51" s="125">
        <v>3.97</v>
      </c>
      <c r="G51" s="103">
        <f>C51-E51</f>
        <v>18716.082000000002</v>
      </c>
      <c r="H51" s="78">
        <f>D51-F51</f>
        <v>2.5100000000000002</v>
      </c>
      <c r="I51" s="79" t="s">
        <v>35</v>
      </c>
      <c r="J51" s="105"/>
      <c r="K51" s="106" t="s">
        <v>117</v>
      </c>
      <c r="L51" s="106"/>
      <c r="M51" s="106"/>
      <c r="N51" s="106"/>
      <c r="O51" s="106"/>
      <c r="P51" s="106"/>
      <c r="Q51" s="106"/>
      <c r="R51" s="106"/>
      <c r="S51" s="107"/>
      <c r="T51" s="107"/>
      <c r="U51" s="107"/>
      <c r="V51" s="107"/>
      <c r="W51" s="107"/>
      <c r="X51" s="108"/>
    </row>
    <row r="52" spans="1:24" ht="15.75" x14ac:dyDescent="0.25">
      <c r="A52" s="73" t="s">
        <v>118</v>
      </c>
      <c r="B52" s="56" t="s">
        <v>119</v>
      </c>
      <c r="C52" s="109"/>
      <c r="D52" s="75"/>
      <c r="E52" s="109"/>
      <c r="F52" s="78"/>
      <c r="G52" s="103"/>
      <c r="H52" s="78"/>
      <c r="I52" s="64"/>
      <c r="K52" s="3"/>
      <c r="L52" s="3"/>
      <c r="M52" s="3"/>
      <c r="N52" s="3"/>
      <c r="O52" s="3"/>
      <c r="P52" s="3"/>
      <c r="Q52" s="3"/>
      <c r="R52" s="3"/>
      <c r="S52" s="110"/>
      <c r="T52" s="110"/>
      <c r="U52" s="110"/>
      <c r="V52" s="110"/>
      <c r="W52" s="110"/>
      <c r="X52" s="3"/>
    </row>
    <row r="53" spans="1:24" ht="15.75" x14ac:dyDescent="0.25">
      <c r="A53" s="73" t="s">
        <v>120</v>
      </c>
      <c r="B53" s="56" t="s">
        <v>121</v>
      </c>
      <c r="C53" s="109"/>
      <c r="D53" s="75"/>
      <c r="E53" s="109"/>
      <c r="F53" s="78"/>
      <c r="G53" s="103"/>
      <c r="H53" s="78"/>
      <c r="I53" s="64"/>
      <c r="K53" s="3" t="s">
        <v>1</v>
      </c>
      <c r="L53" s="3"/>
      <c r="M53" s="3"/>
      <c r="N53" s="3"/>
      <c r="O53" s="3"/>
      <c r="P53" s="3"/>
      <c r="Q53" s="3"/>
      <c r="R53" s="3"/>
      <c r="S53" s="110"/>
      <c r="T53" s="110"/>
      <c r="U53" s="110"/>
      <c r="V53" s="110"/>
      <c r="W53" s="3"/>
      <c r="X53" s="3"/>
    </row>
    <row r="54" spans="1:24" ht="15.75" x14ac:dyDescent="0.25">
      <c r="A54" s="47" t="s">
        <v>69</v>
      </c>
      <c r="B54" s="56" t="s">
        <v>122</v>
      </c>
      <c r="C54" s="109"/>
      <c r="D54" s="75"/>
      <c r="E54" s="109"/>
      <c r="F54" s="78"/>
      <c r="G54" s="103"/>
      <c r="H54" s="78"/>
      <c r="I54" s="6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x14ac:dyDescent="0.25">
      <c r="A55" s="47" t="s">
        <v>72</v>
      </c>
      <c r="B55" s="56" t="s">
        <v>123</v>
      </c>
      <c r="C55" s="109"/>
      <c r="D55" s="75"/>
      <c r="E55" s="109"/>
      <c r="F55" s="78"/>
      <c r="G55" s="103"/>
      <c r="H55" s="78"/>
      <c r="I55" s="64"/>
      <c r="K55" s="3" t="s">
        <v>198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47" t="s">
        <v>74</v>
      </c>
      <c r="B56" s="56" t="s">
        <v>124</v>
      </c>
      <c r="C56" s="109"/>
      <c r="D56" s="75"/>
      <c r="E56" s="109"/>
      <c r="F56" s="78"/>
      <c r="G56" s="103"/>
      <c r="H56" s="78"/>
      <c r="I56" s="64"/>
      <c r="K56" s="3"/>
      <c r="L56" s="3"/>
      <c r="M56" s="3"/>
      <c r="N56" s="3"/>
      <c r="O56" s="3"/>
      <c r="P56" s="3"/>
      <c r="Q56" s="3"/>
      <c r="R56" s="3"/>
      <c r="S56" s="110"/>
      <c r="T56" s="110"/>
      <c r="U56" s="110"/>
      <c r="V56" s="110"/>
      <c r="W56" s="110"/>
      <c r="X56" s="110"/>
    </row>
    <row r="57" spans="1:24" ht="15.75" x14ac:dyDescent="0.25">
      <c r="A57" s="47" t="s">
        <v>75</v>
      </c>
      <c r="B57" s="56" t="s">
        <v>125</v>
      </c>
      <c r="C57" s="109"/>
      <c r="D57" s="75"/>
      <c r="E57" s="109"/>
      <c r="F57" s="78"/>
      <c r="G57" s="103"/>
      <c r="H57" s="78"/>
      <c r="I57" s="79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 x14ac:dyDescent="0.25">
      <c r="A58" s="47" t="s">
        <v>77</v>
      </c>
      <c r="B58" s="56" t="s">
        <v>126</v>
      </c>
      <c r="C58" s="109"/>
      <c r="D58" s="75"/>
      <c r="E58" s="109"/>
      <c r="F58" s="78"/>
      <c r="G58" s="103"/>
      <c r="H58" s="78"/>
      <c r="I58" s="79"/>
      <c r="K58" s="3"/>
      <c r="M58" s="7"/>
      <c r="N58" s="7"/>
      <c r="O58" s="7"/>
      <c r="P58" s="7"/>
      <c r="Q58" s="7"/>
      <c r="R58" s="7"/>
      <c r="S58" s="110"/>
      <c r="T58" s="110"/>
      <c r="U58" s="110"/>
      <c r="V58" s="110"/>
    </row>
    <row r="59" spans="1:24" x14ac:dyDescent="0.25">
      <c r="A59" s="47"/>
      <c r="B59" s="56" t="s">
        <v>127</v>
      </c>
      <c r="C59" s="109"/>
      <c r="D59" s="75"/>
      <c r="E59" s="109"/>
      <c r="F59" s="78"/>
      <c r="G59" s="103"/>
      <c r="H59" s="78"/>
      <c r="I59" s="79"/>
    </row>
    <row r="60" spans="1:24" x14ac:dyDescent="0.25">
      <c r="A60" s="47"/>
      <c r="B60" s="56" t="s">
        <v>128</v>
      </c>
      <c r="C60" s="109"/>
      <c r="D60" s="75"/>
      <c r="E60" s="109"/>
      <c r="F60" s="78"/>
      <c r="G60" s="103"/>
      <c r="H60" s="78"/>
      <c r="I60" s="79"/>
    </row>
    <row r="61" spans="1:24" x14ac:dyDescent="0.25">
      <c r="A61" s="47"/>
      <c r="B61" s="56" t="s">
        <v>129</v>
      </c>
      <c r="C61" s="80"/>
      <c r="D61" s="81"/>
      <c r="E61" s="80"/>
      <c r="F61" s="82"/>
      <c r="G61" s="83"/>
      <c r="H61" s="82"/>
      <c r="I61" s="79"/>
    </row>
    <row r="62" spans="1:24" x14ac:dyDescent="0.25">
      <c r="A62" s="88" t="s">
        <v>130</v>
      </c>
      <c r="B62" s="98" t="s">
        <v>131</v>
      </c>
      <c r="C62" s="74">
        <f>D62*2*3730.7</f>
        <v>99982.76</v>
      </c>
      <c r="D62" s="89">
        <v>13.4</v>
      </c>
      <c r="E62" s="74">
        <v>74180.759999999995</v>
      </c>
      <c r="F62" s="76">
        <v>9.94</v>
      </c>
      <c r="G62" s="77">
        <f>C62-E62</f>
        <v>25802</v>
      </c>
      <c r="H62" s="90">
        <f>D62-F62</f>
        <v>3.4600000000000009</v>
      </c>
      <c r="I62" s="79" t="s">
        <v>35</v>
      </c>
    </row>
    <row r="63" spans="1:24" x14ac:dyDescent="0.25">
      <c r="A63" s="73" t="s">
        <v>132</v>
      </c>
      <c r="B63" s="56" t="s">
        <v>133</v>
      </c>
      <c r="C63" s="80"/>
      <c r="D63" s="81"/>
      <c r="E63" s="80"/>
      <c r="F63" s="82"/>
      <c r="G63" s="83"/>
      <c r="H63" s="82"/>
      <c r="I63" s="79"/>
    </row>
    <row r="64" spans="1:24" x14ac:dyDescent="0.25">
      <c r="A64" s="47" t="s">
        <v>1</v>
      </c>
      <c r="B64" s="56" t="s">
        <v>134</v>
      </c>
      <c r="C64" s="80"/>
      <c r="D64" s="81"/>
      <c r="E64" s="80"/>
      <c r="F64" s="82"/>
      <c r="G64" s="83"/>
      <c r="H64" s="82"/>
      <c r="I64" s="79"/>
    </row>
    <row r="65" spans="1:9" x14ac:dyDescent="0.25">
      <c r="A65" s="47"/>
      <c r="B65" s="56"/>
      <c r="C65" s="80"/>
      <c r="D65" s="81"/>
      <c r="E65" s="80"/>
      <c r="F65" s="82"/>
      <c r="G65" s="83"/>
      <c r="H65" s="82"/>
      <c r="I65" s="79"/>
    </row>
    <row r="66" spans="1:9" x14ac:dyDescent="0.25">
      <c r="A66" s="111" t="s">
        <v>135</v>
      </c>
      <c r="B66" s="98" t="s">
        <v>136</v>
      </c>
      <c r="C66" s="100"/>
      <c r="D66" s="89"/>
      <c r="E66" s="100"/>
      <c r="F66" s="90"/>
      <c r="G66" s="77"/>
      <c r="H66" s="90"/>
      <c r="I66" s="79"/>
    </row>
    <row r="67" spans="1:9" x14ac:dyDescent="0.25">
      <c r="A67" s="112" t="s">
        <v>132</v>
      </c>
      <c r="B67" s="56" t="s">
        <v>137</v>
      </c>
      <c r="C67" s="80"/>
      <c r="D67" s="81"/>
      <c r="E67" s="80"/>
      <c r="F67" s="82"/>
      <c r="G67" s="83"/>
      <c r="H67" s="82"/>
      <c r="I67" s="64"/>
    </row>
    <row r="68" spans="1:9" x14ac:dyDescent="0.25">
      <c r="A68" s="113" t="s">
        <v>138</v>
      </c>
      <c r="B68" s="56" t="s">
        <v>139</v>
      </c>
      <c r="C68" s="80"/>
      <c r="D68" s="81"/>
      <c r="E68" s="80"/>
      <c r="F68" s="82"/>
      <c r="G68" s="83"/>
      <c r="H68" s="82"/>
      <c r="I68" s="64"/>
    </row>
    <row r="69" spans="1:9" x14ac:dyDescent="0.25">
      <c r="A69" s="47"/>
      <c r="B69" s="56" t="s">
        <v>140</v>
      </c>
      <c r="C69" s="80"/>
      <c r="D69" s="81"/>
      <c r="E69" s="80"/>
      <c r="F69" s="82"/>
      <c r="G69" s="83"/>
      <c r="H69" s="82"/>
      <c r="I69" s="64"/>
    </row>
    <row r="70" spans="1:9" x14ac:dyDescent="0.25">
      <c r="A70" s="47"/>
      <c r="B70" s="56" t="s">
        <v>141</v>
      </c>
      <c r="C70" s="80"/>
      <c r="D70" s="81"/>
      <c r="E70" s="80"/>
      <c r="F70" s="82"/>
      <c r="G70" s="83"/>
      <c r="H70" s="82"/>
      <c r="I70" s="64"/>
    </row>
    <row r="71" spans="1:9" x14ac:dyDescent="0.25">
      <c r="A71" s="47"/>
      <c r="B71" s="56" t="s">
        <v>142</v>
      </c>
      <c r="C71" s="80"/>
      <c r="D71" s="81"/>
      <c r="E71" s="80"/>
      <c r="F71" s="82"/>
      <c r="G71" s="83"/>
      <c r="H71" s="82"/>
      <c r="I71" s="64"/>
    </row>
    <row r="72" spans="1:9" x14ac:dyDescent="0.25">
      <c r="A72" s="47"/>
      <c r="B72" s="56" t="s">
        <v>143</v>
      </c>
      <c r="C72" s="80"/>
      <c r="D72" s="81"/>
      <c r="E72" s="80"/>
      <c r="F72" s="82"/>
      <c r="G72" s="83"/>
      <c r="H72" s="82"/>
      <c r="I72" s="79"/>
    </row>
    <row r="73" spans="1:9" x14ac:dyDescent="0.25">
      <c r="A73" s="47"/>
      <c r="B73" s="56" t="s">
        <v>144</v>
      </c>
      <c r="C73" s="80"/>
      <c r="D73" s="81"/>
      <c r="E73" s="80"/>
      <c r="F73" s="82"/>
      <c r="G73" s="83"/>
      <c r="H73" s="82"/>
      <c r="I73" s="64"/>
    </row>
    <row r="74" spans="1:9" x14ac:dyDescent="0.25">
      <c r="A74" s="47"/>
      <c r="B74" s="56" t="s">
        <v>145</v>
      </c>
      <c r="C74" s="80"/>
      <c r="D74" s="81"/>
      <c r="E74" s="80"/>
      <c r="F74" s="82"/>
      <c r="G74" s="83"/>
      <c r="H74" s="82"/>
      <c r="I74" s="64"/>
    </row>
    <row r="75" spans="1:9" x14ac:dyDescent="0.25">
      <c r="A75" s="47"/>
      <c r="B75" s="56" t="s">
        <v>146</v>
      </c>
      <c r="C75" s="80"/>
      <c r="D75" s="81"/>
      <c r="E75" s="80"/>
      <c r="F75" s="82"/>
      <c r="G75" s="83"/>
      <c r="H75" s="82"/>
      <c r="I75" s="64"/>
    </row>
    <row r="76" spans="1:9" x14ac:dyDescent="0.25">
      <c r="A76" s="47"/>
      <c r="B76" s="56" t="s">
        <v>147</v>
      </c>
      <c r="C76" s="80"/>
      <c r="D76" s="81"/>
      <c r="E76" s="80"/>
      <c r="F76" s="82"/>
      <c r="G76" s="83"/>
      <c r="H76" s="82"/>
      <c r="I76" s="64"/>
    </row>
    <row r="77" spans="1:9" x14ac:dyDescent="0.25">
      <c r="A77" s="47"/>
      <c r="B77" s="56" t="s">
        <v>148</v>
      </c>
      <c r="C77" s="80"/>
      <c r="D77" s="81"/>
      <c r="E77" s="80"/>
      <c r="F77" s="82"/>
      <c r="G77" s="83"/>
      <c r="H77" s="82"/>
      <c r="I77" s="64"/>
    </row>
    <row r="78" spans="1:9" x14ac:dyDescent="0.25">
      <c r="A78" s="47"/>
      <c r="B78" s="56" t="s">
        <v>149</v>
      </c>
      <c r="C78" s="80"/>
      <c r="D78" s="81"/>
      <c r="E78" s="80"/>
      <c r="F78" s="82"/>
      <c r="G78" s="83"/>
      <c r="H78" s="82"/>
      <c r="I78" s="64"/>
    </row>
    <row r="79" spans="1:9" x14ac:dyDescent="0.25">
      <c r="A79" s="68"/>
      <c r="B79" s="114"/>
      <c r="C79" s="87"/>
      <c r="D79" s="94"/>
      <c r="E79" s="87"/>
      <c r="F79" s="95"/>
      <c r="G79" s="96"/>
      <c r="H79" s="95"/>
      <c r="I79" s="64"/>
    </row>
    <row r="80" spans="1:9" x14ac:dyDescent="0.25">
      <c r="A80" s="115" t="s">
        <v>150</v>
      </c>
      <c r="B80" s="98" t="s">
        <v>151</v>
      </c>
      <c r="C80" s="100"/>
      <c r="D80" s="89"/>
      <c r="E80" s="100"/>
      <c r="F80" s="90"/>
      <c r="G80" s="77"/>
      <c r="H80" s="90"/>
      <c r="I80" s="64"/>
    </row>
    <row r="81" spans="1:9" x14ac:dyDescent="0.25">
      <c r="A81" s="47" t="s">
        <v>132</v>
      </c>
      <c r="B81" s="56" t="s">
        <v>152</v>
      </c>
      <c r="C81" s="80"/>
      <c r="D81" s="81"/>
      <c r="E81" s="80"/>
      <c r="F81" s="82"/>
      <c r="G81" s="83"/>
      <c r="H81" s="82"/>
      <c r="I81" s="64"/>
    </row>
    <row r="82" spans="1:9" x14ac:dyDescent="0.25">
      <c r="A82" s="47" t="s">
        <v>153</v>
      </c>
      <c r="B82" s="56" t="s">
        <v>154</v>
      </c>
      <c r="C82" s="80"/>
      <c r="D82" s="81"/>
      <c r="E82" s="80"/>
      <c r="F82" s="82"/>
      <c r="G82" s="83"/>
      <c r="H82" s="82"/>
      <c r="I82" s="64"/>
    </row>
    <row r="83" spans="1:9" x14ac:dyDescent="0.25">
      <c r="A83" s="47"/>
      <c r="B83" s="56" t="s">
        <v>155</v>
      </c>
      <c r="C83" s="80"/>
      <c r="D83" s="81"/>
      <c r="E83" s="80"/>
      <c r="F83" s="82"/>
      <c r="G83" s="83"/>
      <c r="H83" s="82"/>
      <c r="I83" s="64"/>
    </row>
    <row r="84" spans="1:9" x14ac:dyDescent="0.25">
      <c r="A84" s="47"/>
      <c r="B84" s="56" t="s">
        <v>156</v>
      </c>
      <c r="C84" s="80"/>
      <c r="D84" s="81"/>
      <c r="E84" s="80"/>
      <c r="F84" s="82"/>
      <c r="G84" s="83"/>
      <c r="H84" s="82"/>
      <c r="I84" s="64"/>
    </row>
    <row r="85" spans="1:9" x14ac:dyDescent="0.25">
      <c r="A85" s="47"/>
      <c r="B85" s="56" t="s">
        <v>157</v>
      </c>
      <c r="C85" s="80"/>
      <c r="D85" s="81"/>
      <c r="E85" s="80"/>
      <c r="F85" s="82"/>
      <c r="G85" s="83"/>
      <c r="H85" s="82"/>
      <c r="I85" s="64"/>
    </row>
    <row r="86" spans="1:9" x14ac:dyDescent="0.25">
      <c r="A86" s="47"/>
      <c r="B86" s="56" t="s">
        <v>158</v>
      </c>
      <c r="C86" s="80"/>
      <c r="D86" s="81"/>
      <c r="E86" s="80"/>
      <c r="F86" s="82"/>
      <c r="G86" s="83"/>
      <c r="H86" s="82"/>
      <c r="I86" s="64"/>
    </row>
    <row r="87" spans="1:9" x14ac:dyDescent="0.25">
      <c r="A87" s="47"/>
      <c r="B87" s="56" t="s">
        <v>159</v>
      </c>
      <c r="C87" s="80"/>
      <c r="D87" s="81"/>
      <c r="E87" s="80"/>
      <c r="F87" s="82"/>
      <c r="G87" s="83"/>
      <c r="H87" s="82"/>
      <c r="I87" s="64"/>
    </row>
    <row r="88" spans="1:9" x14ac:dyDescent="0.25">
      <c r="A88" s="68"/>
      <c r="B88" s="114"/>
      <c r="C88" s="87"/>
      <c r="D88" s="94"/>
      <c r="E88" s="87"/>
      <c r="F88" s="95"/>
      <c r="G88" s="96"/>
      <c r="H88" s="95"/>
      <c r="I88" s="64"/>
    </row>
    <row r="89" spans="1:9" x14ac:dyDescent="0.25">
      <c r="A89" s="88" t="s">
        <v>160</v>
      </c>
      <c r="B89" s="98" t="s">
        <v>161</v>
      </c>
      <c r="C89" s="74">
        <f>D89*2*3730.7</f>
        <v>746.14</v>
      </c>
      <c r="D89" s="116">
        <v>0.1</v>
      </c>
      <c r="E89" s="74">
        <f>F89*2*10670</f>
        <v>0</v>
      </c>
      <c r="F89" s="76">
        <v>0</v>
      </c>
      <c r="G89" s="77">
        <f>C89-E89</f>
        <v>746.14</v>
      </c>
      <c r="H89" s="90">
        <f>D89-F89</f>
        <v>0.1</v>
      </c>
      <c r="I89" s="79" t="s">
        <v>35</v>
      </c>
    </row>
    <row r="90" spans="1:9" x14ac:dyDescent="0.25">
      <c r="A90" s="73" t="s">
        <v>162</v>
      </c>
      <c r="B90" s="56" t="s">
        <v>163</v>
      </c>
      <c r="C90" s="80"/>
      <c r="D90" s="81"/>
      <c r="E90" s="80"/>
      <c r="F90" s="82"/>
      <c r="G90" s="83"/>
      <c r="H90" s="82"/>
      <c r="I90" s="64"/>
    </row>
    <row r="91" spans="1:9" x14ac:dyDescent="0.25">
      <c r="A91" s="88" t="s">
        <v>164</v>
      </c>
      <c r="B91" s="117" t="s">
        <v>165</v>
      </c>
      <c r="C91" s="74">
        <f>D91*2*3730.7</f>
        <v>16638.921999999999</v>
      </c>
      <c r="D91" s="116">
        <v>2.23</v>
      </c>
      <c r="E91" s="74">
        <v>12345.01</v>
      </c>
      <c r="F91" s="76">
        <v>1.65</v>
      </c>
      <c r="G91" s="77">
        <f>C91-E91</f>
        <v>4293.9119999999984</v>
      </c>
      <c r="H91" s="90">
        <f>D91-F91</f>
        <v>0.58000000000000007</v>
      </c>
      <c r="I91" s="79" t="s">
        <v>35</v>
      </c>
    </row>
    <row r="92" spans="1:9" x14ac:dyDescent="0.25">
      <c r="A92" s="73" t="s">
        <v>166</v>
      </c>
      <c r="B92" s="118"/>
      <c r="C92" s="80"/>
      <c r="D92" s="81"/>
      <c r="E92" s="80"/>
      <c r="F92" s="82"/>
      <c r="G92" s="83"/>
      <c r="H92" s="82"/>
      <c r="I92" s="64"/>
    </row>
    <row r="93" spans="1:9" x14ac:dyDescent="0.25">
      <c r="A93" s="88" t="s">
        <v>167</v>
      </c>
      <c r="B93" s="98" t="s">
        <v>112</v>
      </c>
      <c r="C93" s="74">
        <f>D93*2*3730.7</f>
        <v>746.14</v>
      </c>
      <c r="D93" s="89">
        <v>0.1</v>
      </c>
      <c r="E93" s="74">
        <f>F93*2*10670</f>
        <v>0</v>
      </c>
      <c r="F93" s="76">
        <v>0</v>
      </c>
      <c r="G93" s="77">
        <f>C93-E93</f>
        <v>746.14</v>
      </c>
      <c r="H93" s="90">
        <f>D93-F93</f>
        <v>0.1</v>
      </c>
      <c r="I93" s="79" t="s">
        <v>35</v>
      </c>
    </row>
    <row r="94" spans="1:9" x14ac:dyDescent="0.25">
      <c r="A94" s="73" t="s">
        <v>168</v>
      </c>
      <c r="B94" s="56"/>
      <c r="C94" s="80"/>
      <c r="D94" s="81"/>
      <c r="E94" s="118"/>
      <c r="F94" s="120"/>
      <c r="G94" s="83"/>
      <c r="H94" s="82"/>
      <c r="I94" s="79"/>
    </row>
    <row r="95" spans="1:9" x14ac:dyDescent="0.25">
      <c r="A95" s="156" t="s">
        <v>199</v>
      </c>
      <c r="B95" s="98" t="s">
        <v>112</v>
      </c>
      <c r="C95" s="74">
        <f>D95*2*3730.7</f>
        <v>22384.199999999997</v>
      </c>
      <c r="D95" s="154">
        <v>3</v>
      </c>
      <c r="E95" s="74">
        <f>F95*2*3730.7</f>
        <v>0</v>
      </c>
      <c r="F95" s="155">
        <v>0</v>
      </c>
      <c r="G95" s="77">
        <f>C95-E95</f>
        <v>22384.199999999997</v>
      </c>
      <c r="H95" s="90">
        <f>D95-F95</f>
        <v>3</v>
      </c>
      <c r="I95" s="79" t="s">
        <v>35</v>
      </c>
    </row>
    <row r="96" spans="1:9" x14ac:dyDescent="0.25">
      <c r="A96" s="157" t="s">
        <v>200</v>
      </c>
      <c r="B96" s="114"/>
      <c r="C96" s="87"/>
      <c r="D96" s="94"/>
      <c r="E96" s="119"/>
      <c r="F96" s="121"/>
      <c r="G96" s="96"/>
      <c r="H96" s="95"/>
      <c r="I96" s="79"/>
    </row>
    <row r="97" spans="1:9" x14ac:dyDescent="0.25">
      <c r="A97" s="88" t="s">
        <v>201</v>
      </c>
      <c r="B97" s="98" t="s">
        <v>112</v>
      </c>
      <c r="C97" s="74">
        <f>D97*2*3730.7</f>
        <v>7386.7859999999991</v>
      </c>
      <c r="D97" s="89">
        <v>0.99</v>
      </c>
      <c r="E97" s="74">
        <f>F97*2*3730.7</f>
        <v>0</v>
      </c>
      <c r="F97" s="76">
        <v>0</v>
      </c>
      <c r="G97" s="77">
        <f>C97-E97</f>
        <v>7386.7859999999991</v>
      </c>
      <c r="H97" s="90">
        <f>D97-F97</f>
        <v>0.99</v>
      </c>
      <c r="I97" s="79"/>
    </row>
    <row r="98" spans="1:9" x14ac:dyDescent="0.25">
      <c r="A98" s="73" t="s">
        <v>169</v>
      </c>
      <c r="B98" s="56"/>
      <c r="C98" s="80"/>
      <c r="D98" s="81"/>
      <c r="E98" s="118"/>
      <c r="F98" s="120"/>
      <c r="G98" s="83"/>
      <c r="H98" s="82"/>
      <c r="I98" s="79"/>
    </row>
    <row r="99" spans="1:9" x14ac:dyDescent="0.25">
      <c r="A99" s="104" t="s">
        <v>170</v>
      </c>
      <c r="B99" s="114"/>
      <c r="C99" s="87"/>
      <c r="D99" s="94"/>
      <c r="E99" s="119"/>
      <c r="F99" s="121"/>
      <c r="G99" s="96"/>
      <c r="H99" s="95"/>
      <c r="I99" s="79"/>
    </row>
    <row r="100" spans="1:9" x14ac:dyDescent="0.25">
      <c r="A100" s="88" t="s">
        <v>172</v>
      </c>
      <c r="B100" s="98" t="s">
        <v>112</v>
      </c>
      <c r="C100" s="74">
        <f>D100*2*3730.7</f>
        <v>0</v>
      </c>
      <c r="D100" s="122">
        <v>0</v>
      </c>
      <c r="E100" s="74">
        <f>F100*2*3730.7</f>
        <v>0</v>
      </c>
      <c r="F100" s="76">
        <v>0</v>
      </c>
      <c r="G100" s="77">
        <f>C100-E100</f>
        <v>0</v>
      </c>
      <c r="H100" s="90">
        <f>D100-F100</f>
        <v>0</v>
      </c>
      <c r="I100" s="79"/>
    </row>
    <row r="101" spans="1:9" x14ac:dyDescent="0.25">
      <c r="A101" s="104" t="s">
        <v>171</v>
      </c>
      <c r="B101" s="114"/>
      <c r="C101" s="87"/>
      <c r="D101" s="123"/>
      <c r="E101" s="119"/>
      <c r="F101" s="120"/>
      <c r="G101" s="96"/>
      <c r="H101" s="95"/>
      <c r="I101" s="79"/>
    </row>
    <row r="102" spans="1:9" x14ac:dyDescent="0.25">
      <c r="A102" s="88" t="s">
        <v>202</v>
      </c>
      <c r="B102" s="56" t="s">
        <v>112</v>
      </c>
      <c r="C102" s="74">
        <f>D102*2*3730.7</f>
        <v>0</v>
      </c>
      <c r="D102" s="122">
        <v>0</v>
      </c>
      <c r="E102" s="74">
        <f>F102*2*3730.7</f>
        <v>0</v>
      </c>
      <c r="F102" s="76">
        <v>0</v>
      </c>
      <c r="G102" s="77">
        <f>C102-E102</f>
        <v>0</v>
      </c>
      <c r="H102" s="90">
        <f>D102-F102</f>
        <v>0</v>
      </c>
      <c r="I102" s="79"/>
    </row>
    <row r="103" spans="1:9" x14ac:dyDescent="0.25">
      <c r="A103" s="104" t="s">
        <v>173</v>
      </c>
      <c r="B103" s="56"/>
      <c r="C103" s="87"/>
      <c r="D103" s="123"/>
      <c r="E103" s="119"/>
      <c r="F103" s="124"/>
      <c r="G103" s="96"/>
      <c r="H103" s="95"/>
      <c r="I103" s="79"/>
    </row>
    <row r="104" spans="1:9" x14ac:dyDescent="0.25">
      <c r="A104" s="88" t="s">
        <v>203</v>
      </c>
      <c r="B104" s="98"/>
      <c r="C104" s="74">
        <v>17636.580000000002</v>
      </c>
      <c r="D104" s="116">
        <v>2.36</v>
      </c>
      <c r="E104" s="74">
        <v>17636.580000000002</v>
      </c>
      <c r="F104" s="125">
        <v>2.36</v>
      </c>
      <c r="G104" s="77">
        <f>C104-E104</f>
        <v>0</v>
      </c>
      <c r="H104" s="90">
        <f>D104-F104</f>
        <v>0</v>
      </c>
      <c r="I104" s="79"/>
    </row>
    <row r="105" spans="1:9" x14ac:dyDescent="0.25">
      <c r="A105" s="73" t="s">
        <v>174</v>
      </c>
      <c r="B105" s="56"/>
      <c r="C105" s="118"/>
      <c r="D105" s="126"/>
      <c r="E105" s="118"/>
      <c r="F105" s="120"/>
      <c r="G105" s="83"/>
      <c r="H105" s="82"/>
      <c r="I105" s="79"/>
    </row>
    <row r="106" spans="1:9" x14ac:dyDescent="0.25">
      <c r="A106" s="127" t="s">
        <v>175</v>
      </c>
      <c r="B106" s="98"/>
      <c r="C106" s="128">
        <f>C19+C29+C44+C49+C51+C62+C89+C91+C93+C97+C104+C100+C102+C95</f>
        <v>289082.31200000003</v>
      </c>
      <c r="D106" s="116">
        <f>D19+D29+D44+D49+D51+D62+D89+D91+D93+D97+D104+D100+D102+D95</f>
        <v>38.74</v>
      </c>
      <c r="E106" s="128">
        <f>E19+E29+E44+E48+E51+E62+E89+E91+E93+E97+E104+E100+E102</f>
        <v>135213.80599999998</v>
      </c>
      <c r="F106" s="129">
        <f>F19+F29+F44+F49+F51+F62+F89+F91+F93+F97+F104+F100+F102+F95</f>
        <v>18.11</v>
      </c>
      <c r="G106" s="77">
        <f>C106-E106</f>
        <v>153868.50600000005</v>
      </c>
      <c r="H106" s="90">
        <f>D106-F106</f>
        <v>20.630000000000003</v>
      </c>
      <c r="I106" s="79"/>
    </row>
    <row r="107" spans="1:9" x14ac:dyDescent="0.25">
      <c r="A107" s="130" t="s">
        <v>176</v>
      </c>
      <c r="B107" s="114"/>
      <c r="C107" s="119"/>
      <c r="D107" s="123"/>
      <c r="E107" s="119"/>
      <c r="F107" s="121"/>
      <c r="G107" s="83"/>
      <c r="H107" s="82"/>
      <c r="I107" s="64"/>
    </row>
    <row r="108" spans="1:9" x14ac:dyDescent="0.25">
      <c r="A108" s="131" t="s">
        <v>177</v>
      </c>
      <c r="B108" s="56"/>
      <c r="C108" s="74">
        <f>C110+C113+C115+C117+C119</f>
        <v>0</v>
      </c>
      <c r="D108" s="132">
        <f>D110+D113+D115+D119+D117</f>
        <v>0</v>
      </c>
      <c r="E108" s="74">
        <f>E110+E113+E115+E117+E119</f>
        <v>0</v>
      </c>
      <c r="F108" s="133">
        <f>F110+F113+F115+F119+F117</f>
        <v>0</v>
      </c>
      <c r="G108" s="134">
        <f>C108-E108</f>
        <v>0</v>
      </c>
      <c r="H108" s="90">
        <f>D108-F108</f>
        <v>0</v>
      </c>
      <c r="I108" s="79"/>
    </row>
    <row r="109" spans="1:9" x14ac:dyDescent="0.25">
      <c r="A109" s="131"/>
      <c r="B109" s="56"/>
      <c r="C109" s="118"/>
      <c r="D109" s="135"/>
      <c r="E109" s="136"/>
      <c r="F109" s="137"/>
      <c r="G109" s="138"/>
      <c r="H109" s="78"/>
      <c r="I109" s="64"/>
    </row>
    <row r="110" spans="1:9" x14ac:dyDescent="0.25">
      <c r="A110" s="111" t="s">
        <v>178</v>
      </c>
      <c r="B110" s="98" t="s">
        <v>179</v>
      </c>
      <c r="C110" s="74">
        <f>D110*2*3730.7</f>
        <v>0</v>
      </c>
      <c r="D110" s="116">
        <v>0</v>
      </c>
      <c r="E110" s="74">
        <f>F110*2*3730.7</f>
        <v>0</v>
      </c>
      <c r="F110" s="129">
        <v>0</v>
      </c>
      <c r="G110" s="134">
        <f>C110-E110</f>
        <v>0</v>
      </c>
      <c r="H110" s="90">
        <f>D110-F110</f>
        <v>0</v>
      </c>
      <c r="I110" s="79"/>
    </row>
    <row r="111" spans="1:9" x14ac:dyDescent="0.25">
      <c r="A111" s="112" t="s">
        <v>180</v>
      </c>
      <c r="B111" s="56"/>
      <c r="C111" s="136"/>
      <c r="D111" s="126"/>
      <c r="E111" s="80"/>
      <c r="F111" s="120"/>
      <c r="G111" s="83"/>
      <c r="H111" s="82"/>
      <c r="I111" s="139"/>
    </row>
    <row r="112" spans="1:9" x14ac:dyDescent="0.25">
      <c r="A112" s="112" t="s">
        <v>181</v>
      </c>
      <c r="B112" s="56"/>
      <c r="C112" s="136"/>
      <c r="D112" s="126"/>
      <c r="E112" s="80"/>
      <c r="F112" s="120"/>
      <c r="G112" s="83"/>
      <c r="H112" s="82"/>
      <c r="I112" s="64"/>
    </row>
    <row r="113" spans="1:9" x14ac:dyDescent="0.25">
      <c r="A113" s="140" t="s">
        <v>182</v>
      </c>
      <c r="B113" s="98" t="s">
        <v>183</v>
      </c>
      <c r="C113" s="74">
        <f>D113*2*3730.7</f>
        <v>0</v>
      </c>
      <c r="D113" s="122">
        <v>0</v>
      </c>
      <c r="E113" s="74">
        <f>F113*2*3730.7</f>
        <v>0</v>
      </c>
      <c r="F113" s="76">
        <v>0</v>
      </c>
      <c r="G113" s="134">
        <f>C113-E113</f>
        <v>0</v>
      </c>
      <c r="H113" s="90">
        <f>D113-F113</f>
        <v>0</v>
      </c>
      <c r="I113" s="79"/>
    </row>
    <row r="114" spans="1:9" x14ac:dyDescent="0.25">
      <c r="A114" s="141"/>
      <c r="B114" s="114" t="s">
        <v>184</v>
      </c>
      <c r="C114" s="136"/>
      <c r="D114" s="126"/>
      <c r="E114" s="80"/>
      <c r="F114" s="120"/>
      <c r="G114" s="83"/>
      <c r="H114" s="82"/>
      <c r="I114" s="64"/>
    </row>
    <row r="115" spans="1:9" x14ac:dyDescent="0.25">
      <c r="A115" s="140" t="s">
        <v>185</v>
      </c>
      <c r="B115" s="98" t="s">
        <v>183</v>
      </c>
      <c r="C115" s="74">
        <f>D115*2*3730.7</f>
        <v>0</v>
      </c>
      <c r="D115" s="116">
        <v>0</v>
      </c>
      <c r="E115" s="74">
        <f>F115*2*3730.7</f>
        <v>0</v>
      </c>
      <c r="F115" s="129">
        <v>0</v>
      </c>
      <c r="G115" s="134">
        <f>C115-E115</f>
        <v>0</v>
      </c>
      <c r="H115" s="90">
        <f>D115-F115</f>
        <v>0</v>
      </c>
      <c r="I115" s="79"/>
    </row>
    <row r="116" spans="1:9" x14ac:dyDescent="0.25">
      <c r="A116" s="158" t="s">
        <v>186</v>
      </c>
      <c r="B116" s="114" t="s">
        <v>184</v>
      </c>
      <c r="C116" s="142"/>
      <c r="D116" s="123"/>
      <c r="E116" s="87"/>
      <c r="F116" s="121"/>
      <c r="G116" s="96"/>
      <c r="H116" s="95"/>
      <c r="I116" s="143"/>
    </row>
    <row r="117" spans="1:9" x14ac:dyDescent="0.25">
      <c r="A117" s="140" t="s">
        <v>187</v>
      </c>
      <c r="B117" s="98" t="s">
        <v>183</v>
      </c>
      <c r="C117" s="74">
        <f>D117*2*3730.7</f>
        <v>0</v>
      </c>
      <c r="D117" s="116">
        <v>0</v>
      </c>
      <c r="E117" s="74">
        <f>F117*2*3730.7</f>
        <v>0</v>
      </c>
      <c r="F117" s="129">
        <v>0</v>
      </c>
      <c r="G117" s="134">
        <f>C117-E117</f>
        <v>0</v>
      </c>
      <c r="H117" s="90">
        <f>D117-F117</f>
        <v>0</v>
      </c>
      <c r="I117" s="79"/>
    </row>
    <row r="118" spans="1:9" x14ac:dyDescent="0.25">
      <c r="A118" s="158" t="s">
        <v>188</v>
      </c>
      <c r="B118" s="114" t="s">
        <v>184</v>
      </c>
      <c r="C118" s="142"/>
      <c r="D118" s="123"/>
      <c r="E118" s="87"/>
      <c r="F118" s="121"/>
      <c r="G118" s="96"/>
      <c r="H118" s="95"/>
      <c r="I118" s="143"/>
    </row>
    <row r="119" spans="1:9" x14ac:dyDescent="0.25">
      <c r="A119" s="111" t="s">
        <v>189</v>
      </c>
      <c r="B119" s="98" t="s">
        <v>183</v>
      </c>
      <c r="C119" s="74">
        <f>D119*2*3730.7</f>
        <v>0</v>
      </c>
      <c r="D119" s="144">
        <v>0</v>
      </c>
      <c r="E119" s="74">
        <f>F119*2*3730.7</f>
        <v>0</v>
      </c>
      <c r="F119" s="137">
        <v>0</v>
      </c>
      <c r="G119" s="77">
        <f>C119-E119</f>
        <v>0</v>
      </c>
      <c r="H119" s="90">
        <f>D119-F119</f>
        <v>0</v>
      </c>
      <c r="I119" s="79"/>
    </row>
    <row r="120" spans="1:9" x14ac:dyDescent="0.25">
      <c r="A120" s="112" t="s">
        <v>190</v>
      </c>
      <c r="B120" s="56" t="s">
        <v>184</v>
      </c>
      <c r="C120" s="136"/>
      <c r="D120" s="126"/>
      <c r="E120" s="80"/>
      <c r="F120" s="120"/>
      <c r="G120" s="83"/>
      <c r="H120" s="82"/>
      <c r="I120" s="64"/>
    </row>
    <row r="121" spans="1:9" x14ac:dyDescent="0.25">
      <c r="A121" s="112" t="s">
        <v>191</v>
      </c>
      <c r="B121" s="114" t="s">
        <v>192</v>
      </c>
      <c r="C121" s="136"/>
      <c r="D121" s="126"/>
      <c r="E121" s="80"/>
      <c r="F121" s="120"/>
      <c r="G121" s="83"/>
      <c r="H121" s="82"/>
      <c r="I121" s="64"/>
    </row>
    <row r="122" spans="1:9" x14ac:dyDescent="0.25">
      <c r="A122" s="88" t="s">
        <v>193</v>
      </c>
      <c r="B122" s="47"/>
      <c r="C122" s="128">
        <f>C106+C108</f>
        <v>289082.31200000003</v>
      </c>
      <c r="D122" s="116">
        <f>D106+D108</f>
        <v>38.74</v>
      </c>
      <c r="E122" s="128">
        <f>E106+E108</f>
        <v>135213.80599999998</v>
      </c>
      <c r="F122" s="129">
        <f>F106+F108</f>
        <v>18.11</v>
      </c>
      <c r="G122" s="134">
        <f>C122-E122</f>
        <v>153868.50600000005</v>
      </c>
      <c r="H122" s="90">
        <f>D122-F122</f>
        <v>20.630000000000003</v>
      </c>
      <c r="I122" s="64"/>
    </row>
    <row r="123" spans="1:9" ht="15.75" thickBot="1" x14ac:dyDescent="0.3">
      <c r="A123" s="145" t="s">
        <v>194</v>
      </c>
      <c r="B123" s="146"/>
      <c r="C123" s="145"/>
      <c r="D123" s="147"/>
      <c r="E123" s="145"/>
      <c r="F123" s="148"/>
      <c r="G123" s="149"/>
      <c r="H123" s="150"/>
      <c r="I123" s="64"/>
    </row>
    <row r="124" spans="1:9" x14ac:dyDescent="0.25">
      <c r="A124" s="6"/>
      <c r="B124" s="6"/>
      <c r="C124" s="6"/>
      <c r="D124" s="64"/>
      <c r="E124" s="6"/>
      <c r="F124" s="6"/>
      <c r="G124" s="6"/>
      <c r="H124" s="6"/>
      <c r="I124" s="64"/>
    </row>
    <row r="125" spans="1:9" ht="15.75" x14ac:dyDescent="0.25">
      <c r="A125" s="3" t="s">
        <v>198</v>
      </c>
      <c r="B125" s="3"/>
      <c r="C125" s="3"/>
      <c r="D125" s="64"/>
      <c r="E125" s="3"/>
      <c r="F125" s="3"/>
      <c r="G125" s="3"/>
      <c r="H125" s="3"/>
      <c r="I125" s="64"/>
    </row>
    <row r="126" spans="1:9" ht="15.75" x14ac:dyDescent="0.25">
      <c r="A126" s="3" t="s">
        <v>1</v>
      </c>
      <c r="B126" s="3"/>
      <c r="C126" s="3"/>
      <c r="D126" s="64"/>
      <c r="E126" s="3"/>
      <c r="F126" s="3" t="s">
        <v>195</v>
      </c>
      <c r="G126" s="110">
        <v>0</v>
      </c>
      <c r="H126" s="3" t="s">
        <v>196</v>
      </c>
      <c r="I126" s="3"/>
    </row>
    <row r="127" spans="1:9" ht="15.75" x14ac:dyDescent="0.25">
      <c r="A127" s="3"/>
      <c r="B127" s="3"/>
      <c r="C127" s="3"/>
      <c r="D127" s="64"/>
      <c r="E127" s="3"/>
      <c r="F127" s="3" t="s">
        <v>197</v>
      </c>
      <c r="G127" s="110">
        <f>G19+G29+G44+G49+G51+G62+G89+G91+G93+G95+G97+G100+G102+G110+G113+G115+G117+G119+G104</f>
        <v>153868.50599999996</v>
      </c>
      <c r="H127" s="3"/>
      <c r="I127" s="3"/>
    </row>
    <row r="128" spans="1:9" ht="15.75" x14ac:dyDescent="0.25">
      <c r="A128" s="3"/>
      <c r="B128" s="3"/>
      <c r="C128" s="3"/>
      <c r="D128" s="64"/>
      <c r="E128" s="3"/>
      <c r="F128" s="3"/>
      <c r="G128" s="110">
        <f>SUM(G126:G127)</f>
        <v>153868.50599999996</v>
      </c>
      <c r="H128" s="3"/>
      <c r="I128" s="3"/>
    </row>
    <row r="129" spans="5:9" x14ac:dyDescent="0.25">
      <c r="G129" s="7"/>
    </row>
    <row r="130" spans="5:9" x14ac:dyDescent="0.25">
      <c r="G130" s="7"/>
    </row>
    <row r="131" spans="5:9" x14ac:dyDescent="0.25">
      <c r="G131" s="7"/>
    </row>
    <row r="132" spans="5:9" x14ac:dyDescent="0.25">
      <c r="F132" s="151"/>
      <c r="G132" s="152"/>
      <c r="H132" s="152"/>
      <c r="I132" s="152"/>
    </row>
    <row r="133" spans="5:9" x14ac:dyDescent="0.25">
      <c r="F133" s="151"/>
      <c r="G133" s="152"/>
      <c r="H133" s="152"/>
      <c r="I133" s="152"/>
    </row>
    <row r="134" spans="5:9" x14ac:dyDescent="0.25">
      <c r="F134" s="151"/>
      <c r="G134" s="152"/>
      <c r="H134" s="152"/>
      <c r="I134" s="152"/>
    </row>
    <row r="135" spans="5:9" x14ac:dyDescent="0.25">
      <c r="F135" s="151"/>
      <c r="G135" s="152"/>
      <c r="H135" s="151"/>
      <c r="I135" s="152"/>
    </row>
    <row r="136" spans="5:9" x14ac:dyDescent="0.25">
      <c r="I136" s="7"/>
    </row>
    <row r="137" spans="5:9" x14ac:dyDescent="0.25">
      <c r="I137" s="7"/>
    </row>
    <row r="138" spans="5:9" ht="15.75" x14ac:dyDescent="0.25">
      <c r="E138" s="3"/>
      <c r="F138" s="3"/>
      <c r="G138" s="110"/>
      <c r="H138" s="3"/>
    </row>
    <row r="139" spans="5:9" ht="15.75" x14ac:dyDescent="0.25">
      <c r="E139" s="3"/>
      <c r="F139" s="3"/>
      <c r="G139" s="110"/>
      <c r="H139" s="3"/>
      <c r="I139" s="153"/>
    </row>
    <row r="140" spans="5:9" ht="15.75" x14ac:dyDescent="0.25">
      <c r="E140" s="3"/>
      <c r="F140" s="3"/>
      <c r="G140" s="110"/>
      <c r="H140" s="3"/>
      <c r="I140" s="7"/>
    </row>
    <row r="141" spans="5:9" x14ac:dyDescent="0.25">
      <c r="G141" s="7"/>
      <c r="I141" s="7"/>
    </row>
    <row r="142" spans="5:9" x14ac:dyDescent="0.25">
      <c r="G142" s="7"/>
      <c r="I142" s="7"/>
    </row>
    <row r="143" spans="5:9" x14ac:dyDescent="0.25">
      <c r="G143" s="7"/>
      <c r="I143" s="7"/>
    </row>
    <row r="144" spans="5:9" x14ac:dyDescent="0.25">
      <c r="F144" s="151"/>
      <c r="G144" s="7"/>
      <c r="H144" s="152"/>
    </row>
    <row r="145" spans="6:8" x14ac:dyDescent="0.25">
      <c r="F145" s="151"/>
      <c r="G145" s="7"/>
      <c r="H145" s="152"/>
    </row>
    <row r="146" spans="6:8" x14ac:dyDescent="0.25">
      <c r="F146" s="151"/>
      <c r="G146" s="7"/>
      <c r="H146" s="152"/>
    </row>
    <row r="147" spans="6:8" x14ac:dyDescent="0.25">
      <c r="F147" s="151"/>
      <c r="G147" s="152"/>
      <c r="H147" s="151"/>
    </row>
    <row r="148" spans="6:8" x14ac:dyDescent="0.25">
      <c r="G148" s="7"/>
      <c r="H148" s="7"/>
    </row>
    <row r="149" spans="6:8" x14ac:dyDescent="0.25">
      <c r="G149" s="7"/>
    </row>
    <row r="150" spans="6:8" x14ac:dyDescent="0.25">
      <c r="G150" s="7"/>
    </row>
    <row r="152" spans="6:8" x14ac:dyDescent="0.25">
      <c r="G152" s="153"/>
    </row>
    <row r="153" spans="6:8" x14ac:dyDescent="0.25">
      <c r="G153" s="7"/>
    </row>
    <row r="154" spans="6:8" x14ac:dyDescent="0.25">
      <c r="G154" s="7"/>
    </row>
    <row r="155" spans="6:8" x14ac:dyDescent="0.25">
      <c r="G155" s="153"/>
    </row>
    <row r="157" spans="6:8" x14ac:dyDescent="0.25">
      <c r="G157" s="153"/>
    </row>
    <row r="158" spans="6:8" x14ac:dyDescent="0.25">
      <c r="G158" s="153"/>
    </row>
    <row r="161" spans="7:7" x14ac:dyDescent="0.25">
      <c r="G161" s="7"/>
    </row>
    <row r="162" spans="7:7" x14ac:dyDescent="0.25">
      <c r="G162" s="153"/>
    </row>
    <row r="163" spans="7:7" x14ac:dyDescent="0.25">
      <c r="G163" s="153"/>
    </row>
  </sheetData>
  <pageMargins left="0.31496062992125984" right="0" top="0.35433070866141736" bottom="0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отч</vt:lpstr>
      <vt:lpstr>2023 застр. полный тариф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2025-03-25T08:19:59Z</dcterms:modified>
</cp:coreProperties>
</file>