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8_{C50DCDE0-2AE4-4CF7-85A2-B9E44D68BC2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01.02-28.02" sheetId="9" r:id="rId1"/>
    <sheet name="2019 01.03- 31.12" sheetId="10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0" l="1"/>
  <c r="L49" i="10" l="1"/>
  <c r="L42" i="10"/>
  <c r="G123" i="10"/>
  <c r="X21" i="10"/>
  <c r="S21" i="10"/>
  <c r="Y21" i="10"/>
  <c r="R21" i="10"/>
  <c r="Q21" i="10"/>
  <c r="Z21" i="10"/>
  <c r="V21" i="10"/>
  <c r="O21" i="10"/>
  <c r="P21" i="10"/>
  <c r="T21" i="10"/>
  <c r="N30" i="10"/>
  <c r="N29" i="10"/>
  <c r="N24" i="10"/>
  <c r="N37" i="10" s="1"/>
  <c r="N40" i="10" s="1"/>
  <c r="N20" i="10"/>
  <c r="N33" i="10" s="1"/>
  <c r="N15" i="10"/>
  <c r="M30" i="10"/>
  <c r="M29" i="10"/>
  <c r="M28" i="10" s="1"/>
  <c r="M24" i="10"/>
  <c r="M37" i="10" s="1"/>
  <c r="M40" i="10" s="1"/>
  <c r="M20" i="10"/>
  <c r="M33" i="10" s="1"/>
  <c r="M15" i="10"/>
  <c r="L21" i="10"/>
  <c r="N28" i="10" l="1"/>
  <c r="L13" i="10"/>
  <c r="F113" i="10" l="1"/>
  <c r="F110" i="10"/>
  <c r="E104" i="10"/>
  <c r="E102" i="10"/>
  <c r="E100" i="10"/>
  <c r="E97" i="10"/>
  <c r="E95" i="10"/>
  <c r="E93" i="10"/>
  <c r="E91" i="10"/>
  <c r="E62" i="10"/>
  <c r="G62" i="10" s="1"/>
  <c r="E51" i="10"/>
  <c r="E48" i="10"/>
  <c r="E44" i="10"/>
  <c r="E29" i="10"/>
  <c r="E19" i="10"/>
  <c r="C119" i="10"/>
  <c r="C117" i="10"/>
  <c r="C115" i="10"/>
  <c r="C113" i="10"/>
  <c r="C110" i="10"/>
  <c r="C104" i="10"/>
  <c r="C102" i="10"/>
  <c r="G102" i="10" s="1"/>
  <c r="C100" i="10"/>
  <c r="C97" i="10"/>
  <c r="G97" i="10" s="1"/>
  <c r="C95" i="10"/>
  <c r="C93" i="10"/>
  <c r="G93" i="10" s="1"/>
  <c r="C91" i="10"/>
  <c r="C89" i="10"/>
  <c r="G89" i="10" s="1"/>
  <c r="C62" i="10"/>
  <c r="C51" i="10"/>
  <c r="C48" i="10"/>
  <c r="C44" i="10"/>
  <c r="C29" i="10"/>
  <c r="C19" i="10"/>
  <c r="D108" i="10"/>
  <c r="F106" i="10"/>
  <c r="D106" i="10"/>
  <c r="D121" i="10" s="1"/>
  <c r="H104" i="10"/>
  <c r="G104" i="10"/>
  <c r="H102" i="10"/>
  <c r="H100" i="10"/>
  <c r="G100" i="10"/>
  <c r="H97" i="10"/>
  <c r="H95" i="10"/>
  <c r="G95" i="10"/>
  <c r="H93" i="10"/>
  <c r="H91" i="10"/>
  <c r="G91" i="10"/>
  <c r="H89" i="10"/>
  <c r="H62" i="10"/>
  <c r="H51" i="10"/>
  <c r="H48" i="10"/>
  <c r="H44" i="10"/>
  <c r="Z30" i="10"/>
  <c r="Y30" i="10"/>
  <c r="X30" i="10"/>
  <c r="W30" i="10"/>
  <c r="V30" i="10"/>
  <c r="T30" i="10"/>
  <c r="S30" i="10"/>
  <c r="R30" i="10"/>
  <c r="Q30" i="10"/>
  <c r="P30" i="10"/>
  <c r="O30" i="10"/>
  <c r="L30" i="10"/>
  <c r="X29" i="10"/>
  <c r="X28" i="10" s="1"/>
  <c r="W29" i="10"/>
  <c r="H29" i="10"/>
  <c r="U26" i="10"/>
  <c r="U25" i="10"/>
  <c r="S24" i="10"/>
  <c r="Z24" i="10"/>
  <c r="Y24" i="10"/>
  <c r="X24" i="10"/>
  <c r="W24" i="10"/>
  <c r="T24" i="10"/>
  <c r="R24" i="10"/>
  <c r="Q24" i="10"/>
  <c r="P24" i="10"/>
  <c r="O24" i="10"/>
  <c r="L24" i="10"/>
  <c r="U22" i="10"/>
  <c r="Z20" i="10"/>
  <c r="Y29" i="10"/>
  <c r="T20" i="10"/>
  <c r="S29" i="10"/>
  <c r="R20" i="10"/>
  <c r="Q29" i="10"/>
  <c r="P20" i="10"/>
  <c r="O29" i="10"/>
  <c r="L20" i="10"/>
  <c r="Y20" i="10"/>
  <c r="X20" i="10"/>
  <c r="W20" i="10"/>
  <c r="H19" i="10"/>
  <c r="U17" i="10"/>
  <c r="U16" i="10"/>
  <c r="Z15" i="10"/>
  <c r="Y15" i="10"/>
  <c r="X15" i="10"/>
  <c r="W15" i="10"/>
  <c r="V15" i="10"/>
  <c r="S15" i="10"/>
  <c r="R15" i="10"/>
  <c r="Q15" i="10"/>
  <c r="P15" i="10"/>
  <c r="O15" i="10"/>
  <c r="L15" i="10"/>
  <c r="B10" i="10"/>
  <c r="E91" i="9"/>
  <c r="E114" i="9"/>
  <c r="E111" i="9"/>
  <c r="E102" i="9"/>
  <c r="E100" i="9"/>
  <c r="E98" i="9"/>
  <c r="E95" i="9"/>
  <c r="E93" i="9"/>
  <c r="E89" i="9"/>
  <c r="E62" i="9"/>
  <c r="E51" i="9"/>
  <c r="E48" i="9"/>
  <c r="E44" i="9"/>
  <c r="E29" i="9"/>
  <c r="E19" i="9"/>
  <c r="C114" i="9"/>
  <c r="C111" i="9"/>
  <c r="C108" i="9"/>
  <c r="C102" i="9"/>
  <c r="C100" i="9"/>
  <c r="C98" i="9"/>
  <c r="C95" i="9"/>
  <c r="C93" i="9"/>
  <c r="C91" i="9"/>
  <c r="C89" i="9"/>
  <c r="C62" i="9"/>
  <c r="C51" i="9"/>
  <c r="C48" i="9"/>
  <c r="C44" i="9"/>
  <c r="C29" i="9"/>
  <c r="C19" i="9"/>
  <c r="U24" i="10" l="1"/>
  <c r="G48" i="10"/>
  <c r="G19" i="10"/>
  <c r="G44" i="10"/>
  <c r="G51" i="10"/>
  <c r="S28" i="10"/>
  <c r="Q28" i="10"/>
  <c r="O28" i="10"/>
  <c r="W28" i="10"/>
  <c r="U15" i="10"/>
  <c r="Q20" i="10"/>
  <c r="U30" i="10"/>
  <c r="O20" i="10"/>
  <c r="S20" i="10"/>
  <c r="Y28" i="10"/>
  <c r="Z29" i="10"/>
  <c r="Z28" i="10" s="1"/>
  <c r="E106" i="10"/>
  <c r="C108" i="10"/>
  <c r="C106" i="10"/>
  <c r="P29" i="10"/>
  <c r="P28" i="10" s="1"/>
  <c r="T29" i="10"/>
  <c r="T28" i="10" s="1"/>
  <c r="U21" i="10"/>
  <c r="U20" i="10" s="1"/>
  <c r="V20" i="10"/>
  <c r="V24" i="10"/>
  <c r="G29" i="10"/>
  <c r="L29" i="10"/>
  <c r="L28" i="10" s="1"/>
  <c r="R29" i="10"/>
  <c r="R28" i="10" s="1"/>
  <c r="V29" i="10"/>
  <c r="V28" i="10" s="1"/>
  <c r="H106" i="10"/>
  <c r="H114" i="9"/>
  <c r="G114" i="9"/>
  <c r="H111" i="9"/>
  <c r="C106" i="9"/>
  <c r="H108" i="9"/>
  <c r="G108" i="9"/>
  <c r="F106" i="9"/>
  <c r="E106" i="9"/>
  <c r="D106" i="9"/>
  <c r="H106" i="9" s="1"/>
  <c r="F104" i="9"/>
  <c r="F116" i="9" s="1"/>
  <c r="D104" i="9"/>
  <c r="D116" i="9" s="1"/>
  <c r="H102" i="9"/>
  <c r="G102" i="9"/>
  <c r="H100" i="9"/>
  <c r="G100" i="9"/>
  <c r="H98" i="9"/>
  <c r="G98" i="9"/>
  <c r="H95" i="9"/>
  <c r="G95" i="9"/>
  <c r="H93" i="9"/>
  <c r="G93" i="9"/>
  <c r="H91" i="9"/>
  <c r="G91" i="9"/>
  <c r="H89" i="9"/>
  <c r="G89" i="9"/>
  <c r="H62" i="9"/>
  <c r="G62" i="9"/>
  <c r="H51" i="9"/>
  <c r="G51" i="9"/>
  <c r="H48" i="9"/>
  <c r="G48" i="9"/>
  <c r="H44" i="9"/>
  <c r="G44" i="9"/>
  <c r="H29" i="9"/>
  <c r="G29" i="9"/>
  <c r="H19" i="9"/>
  <c r="E104" i="9"/>
  <c r="C104" i="9"/>
  <c r="B10" i="9"/>
  <c r="G106" i="10" l="1"/>
  <c r="C121" i="10"/>
  <c r="C124" i="10" s="1"/>
  <c r="U29" i="10"/>
  <c r="U28" i="10" s="1"/>
  <c r="G106" i="9"/>
  <c r="E116" i="9"/>
  <c r="G104" i="9"/>
  <c r="C116" i="9"/>
  <c r="G116" i="9" s="1"/>
  <c r="H116" i="9"/>
  <c r="H104" i="9"/>
  <c r="G111" i="9"/>
  <c r="G19" i="9"/>
  <c r="G110" i="10" l="1"/>
  <c r="H110" i="10" l="1"/>
  <c r="G113" i="10"/>
  <c r="H113" i="10" l="1"/>
  <c r="F115" i="10"/>
  <c r="H115" i="10" s="1"/>
  <c r="G115" i="10"/>
  <c r="F117" i="10"/>
  <c r="H117" i="10" s="1"/>
  <c r="G117" i="10"/>
  <c r="E108" i="10"/>
  <c r="G108" i="10" s="1"/>
  <c r="F119" i="10"/>
  <c r="G119" i="10"/>
  <c r="F108" i="10" l="1"/>
  <c r="F121" i="10" s="1"/>
  <c r="H121" i="10" s="1"/>
  <c r="H108" i="10"/>
  <c r="E121" i="10"/>
  <c r="E124" i="10" s="1"/>
  <c r="L32" i="10" s="1"/>
  <c r="H119" i="10"/>
  <c r="G121" i="10" l="1"/>
  <c r="G124" i="10" s="1"/>
  <c r="L33" i="10" l="1"/>
  <c r="L37" i="10"/>
  <c r="L40" i="10" s="1"/>
</calcChain>
</file>

<file path=xl/sharedStrings.xml><?xml version="1.0" encoding="utf-8"?>
<sst xmlns="http://schemas.openxmlformats.org/spreadsheetml/2006/main" count="481" uniqueCount="219">
  <si>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</si>
  <si>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</si>
  <si>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</si>
  <si>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</si>
  <si>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</si>
  <si>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</si>
  <si>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</si>
  <si>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</si>
  <si>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</si>
  <si>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</si>
  <si>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</si>
  <si>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</si>
  <si>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</si>
  <si>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</si>
  <si>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</si>
  <si>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</si>
  <si>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</si>
  <si>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</si>
  <si>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</si>
  <si>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</si>
  <si>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</si>
  <si>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</si>
  <si>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</si>
  <si>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</si>
  <si>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</si>
  <si>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</si>
  <si>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</si>
  <si>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</si>
  <si>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</si>
  <si>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</si>
  <si>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</si>
  <si>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</si>
  <si>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</si>
  <si>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</si>
  <si>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</si>
  <si>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</si>
  <si>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</si>
  <si>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</si>
  <si>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</si>
  <si>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</si>
  <si>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</si>
  <si>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</si>
  <si>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</si>
  <si>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</si>
  <si>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</si>
  <si>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</si>
  <si>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</si>
  <si>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</si>
  <si>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</si>
  <si>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</si>
  <si>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</si>
  <si>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</si>
  <si>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</si>
  <si>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</si>
  <si>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</si>
  <si>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</si>
  <si>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</si>
  <si>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</si>
  <si>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</si>
  <si>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</si>
  <si>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</si>
  <si>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</si>
  <si>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</si>
  <si>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</si>
  <si>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</si>
  <si>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</si>
  <si>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</si>
  <si>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</si>
  <si>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</si>
  <si>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</si>
  <si>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</si>
  <si>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</si>
  <si>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</si>
  <si>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</si>
  <si>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</si>
  <si>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</si>
  <si>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</si>
  <si>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</si>
  <si>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</si>
  <si>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</si>
  <si>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</si>
  <si>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</si>
  <si>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</si>
  <si>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</si>
  <si>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</si>
  <si>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</si>
  <si>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</si>
  <si>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</si>
  <si>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</si>
  <si>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</si>
  <si>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</si>
  <si>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</si>
  <si>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</si>
  <si>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</si>
  <si>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</si>
  <si>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</si>
  <si>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</si>
  <si>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</si>
  <si>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</si>
  <si>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</si>
  <si>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</si>
  <si>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</si>
  <si>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</si>
  <si>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</si>
  <si>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</si>
  <si>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</si>
  <si>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</si>
  <si>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</si>
  <si>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</si>
  <si>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</si>
  <si>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</si>
  <si>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</si>
  <si>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</si>
  <si>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</si>
  <si>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</si>
  <si>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</si>
  <si>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</si>
  <si>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</si>
  <si>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</si>
  <si>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</si>
  <si>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</si>
  <si>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</si>
  <si>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</si>
  <si>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</si>
  <si>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</si>
  <si>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</si>
  <si>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</si>
  <si>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</si>
  <si>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</si>
  <si>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</si>
  <si>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</si>
  <si>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</si>
  <si>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</si>
  <si>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</si>
  <si>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</si>
  <si>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</si>
  <si>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</si>
  <si>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</si>
  <si>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</si>
  <si>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</si>
  <si>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</si>
  <si>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</si>
  <si>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</si>
  <si>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</si>
  <si>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</si>
  <si>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</si>
  <si>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</si>
  <si>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</si>
  <si>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</si>
  <si>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</si>
  <si>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</si>
  <si>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</si>
  <si>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</si>
  <si>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</si>
  <si>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</si>
  <si>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</si>
  <si>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</si>
  <si>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</si>
  <si>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</si>
  <si>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</si>
  <si>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</si>
  <si>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</si>
  <si>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</si>
  <si>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</si>
  <si>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</si>
  <si>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</si>
  <si>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</si>
  <si>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</si>
  <si>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</si>
  <si>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</si>
  <si>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</si>
  <si>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>дизель-генераторных установок</t>
  </si>
  <si>
    <t xml:space="preserve">                     по многоквартирному дому, расположенному по адресу:  Лобачевского, 73</t>
  </si>
  <si>
    <t>(подогрев)</t>
  </si>
  <si>
    <t xml:space="preserve">                           о деятельности за отчетный период с 01.01.2019г. по 28.02.2019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</si>
  <si>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</si>
  <si>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</si>
  <si>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</si>
  <si>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</si>
  <si>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</si>
  <si>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</si>
  <si>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 xml:space="preserve">                           о деятельности за отчетный период с 01.03.2019г. по 31.12.2019 г.</t>
  </si>
  <si>
    <t xml:space="preserve">Обращение </t>
  </si>
  <si>
    <t>с ТКО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</si>
  <si>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</si>
  <si>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</si>
  <si>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</si>
  <si>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</si>
  <si>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</si>
  <si>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</si>
  <si>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Замена торс. пружины КПП № 1 Акт от 20.04.19г</t>
  </si>
  <si>
    <t>Покрас бордюр</t>
  </si>
  <si>
    <t>Установка ручки на подъездную дверь</t>
  </si>
  <si>
    <t>Модернизация оборудования системы в/н</t>
  </si>
  <si>
    <t xml:space="preserve">Остаток д/ср "Поступление от размещ.обор.связи" </t>
  </si>
  <si>
    <t xml:space="preserve">8. Содержание контейнерных </t>
  </si>
  <si>
    <t>площадок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</si>
  <si>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</si>
  <si>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</si>
  <si>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</si>
  <si>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</si>
  <si>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</si>
  <si>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</si>
  <si>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</si>
  <si>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организацией (январь-сентябрь)</t>
  </si>
  <si>
    <t>5. Обслуживание газонов</t>
  </si>
  <si>
    <t>и зеленых насаждений</t>
  </si>
  <si>
    <t>Итого</t>
  </si>
  <si>
    <t>Всего</t>
  </si>
  <si>
    <t>Услуги охранного</t>
  </si>
  <si>
    <t>Тех.обслуж</t>
  </si>
  <si>
    <t>в/наблюден.</t>
  </si>
  <si>
    <t xml:space="preserve">Разовый </t>
  </si>
  <si>
    <t>сбор</t>
  </si>
  <si>
    <t>Замена торс. пружины КПП № 1 Акт от 05.07.19г</t>
  </si>
  <si>
    <t>Поступл. от размещения оборуд.связи</t>
  </si>
  <si>
    <t>Замена редуктора на распашных воротах</t>
  </si>
  <si>
    <t>Директор ООО "УК "Стрижи"                                                        Р.Д.Хромых</t>
  </si>
  <si>
    <t>в/наблюден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</si>
</sst>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4" fillId="0" borderId="0" xfId="0" applyFont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6" fillId="0" borderId="14" xfId="0" applyFont="1" applyBorder="1"/>
    <xf numFmtId="0" fontId="6" fillId="0" borderId="29" xfId="0" applyFont="1" applyBorder="1"/>
    <xf numFmtId="0" fontId="7" fillId="0" borderId="0" xfId="0" applyFont="1"/>
    <xf numFmtId="0" fontId="4" fillId="0" borderId="48" xfId="0" applyFont="1" applyBorder="1"/>
    <xf numFmtId="0" fontId="7" fillId="0" borderId="54" xfId="0" applyFont="1" applyBorder="1"/>
    <xf numFmtId="0" fontId="3" fillId="0" borderId="0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0" fontId="7" fillId="0" borderId="55" xfId="0" applyFont="1" applyBorder="1"/>
    <xf numFmtId="0" fontId="7" fillId="0" borderId="56" xfId="0" applyFont="1" applyBorder="1"/>
    <xf numFmtId="2" fontId="7" fillId="0" borderId="55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7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D460-CD30-459E-9742-14853E5F0187}">
  <sheetPr>
    <pageSetUpPr fitToPage="1"/>
  </sheetPr>
  <dimension ref="A2:I159"/>
  <sheetViews>
    <sheetView topLeftCell="A103" workbookViewId="0">
      <selection activeCell="G120" sqref="G120:I125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229" max="229" width="23.140625" customWidth="1"/>
    <col min="230" max="230" width="42.85546875" customWidth="1"/>
    <col min="232" max="232" width="11.28515625" customWidth="1"/>
    <col min="233" max="233" width="12.85546875" customWidth="1"/>
    <col min="234" max="234" width="12.140625" customWidth="1"/>
    <col min="235" max="235" width="11.7109375" customWidth="1"/>
    <col min="236" max="236" width="11.42578125" customWidth="1"/>
    <col min="237" max="237" width="12.7109375" customWidth="1"/>
    <col min="238" max="238" width="4.140625" customWidth="1"/>
    <col min="239" max="239" width="45.28515625" customWidth="1"/>
    <col min="240" max="240" width="14.85546875" customWidth="1"/>
    <col min="241" max="241" width="12.28515625" customWidth="1"/>
    <col min="242" max="243" width="11.140625" customWidth="1"/>
    <col min="244" max="244" width="12.42578125" customWidth="1"/>
    <col min="245" max="245" width="11.42578125" customWidth="1"/>
    <col min="246" max="246" width="13.5703125" customWidth="1"/>
    <col min="485" max="485" width="23.140625" customWidth="1"/>
    <col min="486" max="486" width="42.85546875" customWidth="1"/>
    <col min="488" max="488" width="11.28515625" customWidth="1"/>
    <col min="489" max="489" width="12.85546875" customWidth="1"/>
    <col min="490" max="490" width="12.140625" customWidth="1"/>
    <col min="491" max="491" width="11.7109375" customWidth="1"/>
    <col min="492" max="492" width="11.42578125" customWidth="1"/>
    <col min="493" max="493" width="12.7109375" customWidth="1"/>
    <col min="494" max="494" width="4.140625" customWidth="1"/>
    <col min="495" max="495" width="45.28515625" customWidth="1"/>
    <col min="496" max="496" width="14.85546875" customWidth="1"/>
    <col min="497" max="497" width="12.28515625" customWidth="1"/>
    <col min="498" max="499" width="11.140625" customWidth="1"/>
    <col min="500" max="500" width="12.42578125" customWidth="1"/>
    <col min="501" max="501" width="11.42578125" customWidth="1"/>
    <col min="502" max="502" width="13.5703125" customWidth="1"/>
    <col min="741" max="741" width="23.140625" customWidth="1"/>
    <col min="742" max="742" width="42.85546875" customWidth="1"/>
    <col min="744" max="744" width="11.28515625" customWidth="1"/>
    <col min="745" max="745" width="12.85546875" customWidth="1"/>
    <col min="746" max="746" width="12.140625" customWidth="1"/>
    <col min="747" max="747" width="11.7109375" customWidth="1"/>
    <col min="748" max="748" width="11.42578125" customWidth="1"/>
    <col min="749" max="749" width="12.7109375" customWidth="1"/>
    <col min="750" max="750" width="4.140625" customWidth="1"/>
    <col min="751" max="751" width="45.28515625" customWidth="1"/>
    <col min="752" max="752" width="14.85546875" customWidth="1"/>
    <col min="753" max="753" width="12.28515625" customWidth="1"/>
    <col min="754" max="755" width="11.140625" customWidth="1"/>
    <col min="756" max="756" width="12.42578125" customWidth="1"/>
    <col min="757" max="757" width="11.42578125" customWidth="1"/>
    <col min="758" max="758" width="13.5703125" customWidth="1"/>
    <col min="997" max="997" width="23.140625" customWidth="1"/>
    <col min="998" max="998" width="42.85546875" customWidth="1"/>
    <col min="1000" max="1000" width="11.28515625" customWidth="1"/>
    <col min="1001" max="1001" width="12.85546875" customWidth="1"/>
    <col min="1002" max="1002" width="12.140625" customWidth="1"/>
    <col min="1003" max="1003" width="11.7109375" customWidth="1"/>
    <col min="1004" max="1004" width="11.42578125" customWidth="1"/>
    <col min="1005" max="1005" width="12.7109375" customWidth="1"/>
    <col min="1006" max="1006" width="4.140625" customWidth="1"/>
    <col min="1007" max="1007" width="45.28515625" customWidth="1"/>
    <col min="1008" max="1008" width="14.85546875" customWidth="1"/>
    <col min="1009" max="1009" width="12.28515625" customWidth="1"/>
    <col min="1010" max="1011" width="11.140625" customWidth="1"/>
    <col min="1012" max="1012" width="12.42578125" customWidth="1"/>
    <col min="1013" max="1013" width="11.42578125" customWidth="1"/>
    <col min="1014" max="1014" width="13.5703125" customWidth="1"/>
    <col min="1253" max="1253" width="23.140625" customWidth="1"/>
    <col min="1254" max="1254" width="42.85546875" customWidth="1"/>
    <col min="1256" max="1256" width="11.28515625" customWidth="1"/>
    <col min="1257" max="1257" width="12.85546875" customWidth="1"/>
    <col min="1258" max="1258" width="12.140625" customWidth="1"/>
    <col min="1259" max="1259" width="11.7109375" customWidth="1"/>
    <col min="1260" max="1260" width="11.42578125" customWidth="1"/>
    <col min="1261" max="1261" width="12.7109375" customWidth="1"/>
    <col min="1262" max="1262" width="4.140625" customWidth="1"/>
    <col min="1263" max="1263" width="45.28515625" customWidth="1"/>
    <col min="1264" max="1264" width="14.85546875" customWidth="1"/>
    <col min="1265" max="1265" width="12.28515625" customWidth="1"/>
    <col min="1266" max="1267" width="11.140625" customWidth="1"/>
    <col min="1268" max="1268" width="12.42578125" customWidth="1"/>
    <col min="1269" max="1269" width="11.42578125" customWidth="1"/>
    <col min="1270" max="1270" width="13.5703125" customWidth="1"/>
    <col min="1509" max="1509" width="23.140625" customWidth="1"/>
    <col min="1510" max="1510" width="42.85546875" customWidth="1"/>
    <col min="1512" max="1512" width="11.28515625" customWidth="1"/>
    <col min="1513" max="1513" width="12.85546875" customWidth="1"/>
    <col min="1514" max="1514" width="12.140625" customWidth="1"/>
    <col min="1515" max="1515" width="11.7109375" customWidth="1"/>
    <col min="1516" max="1516" width="11.42578125" customWidth="1"/>
    <col min="1517" max="1517" width="12.7109375" customWidth="1"/>
    <col min="1518" max="1518" width="4.140625" customWidth="1"/>
    <col min="1519" max="1519" width="45.28515625" customWidth="1"/>
    <col min="1520" max="1520" width="14.85546875" customWidth="1"/>
    <col min="1521" max="1521" width="12.28515625" customWidth="1"/>
    <col min="1522" max="1523" width="11.140625" customWidth="1"/>
    <col min="1524" max="1524" width="12.42578125" customWidth="1"/>
    <col min="1525" max="1525" width="11.42578125" customWidth="1"/>
    <col min="1526" max="1526" width="13.5703125" customWidth="1"/>
    <col min="1765" max="1765" width="23.140625" customWidth="1"/>
    <col min="1766" max="1766" width="42.85546875" customWidth="1"/>
    <col min="1768" max="1768" width="11.28515625" customWidth="1"/>
    <col min="1769" max="1769" width="12.85546875" customWidth="1"/>
    <col min="1770" max="1770" width="12.140625" customWidth="1"/>
    <col min="1771" max="1771" width="11.7109375" customWidth="1"/>
    <col min="1772" max="1772" width="11.42578125" customWidth="1"/>
    <col min="1773" max="1773" width="12.7109375" customWidth="1"/>
    <col min="1774" max="1774" width="4.140625" customWidth="1"/>
    <col min="1775" max="1775" width="45.28515625" customWidth="1"/>
    <col min="1776" max="1776" width="14.85546875" customWidth="1"/>
    <col min="1777" max="1777" width="12.28515625" customWidth="1"/>
    <col min="1778" max="1779" width="11.140625" customWidth="1"/>
    <col min="1780" max="1780" width="12.42578125" customWidth="1"/>
    <col min="1781" max="1781" width="11.42578125" customWidth="1"/>
    <col min="1782" max="1782" width="13.5703125" customWidth="1"/>
    <col min="2021" max="2021" width="23.140625" customWidth="1"/>
    <col min="2022" max="2022" width="42.85546875" customWidth="1"/>
    <col min="2024" max="2024" width="11.28515625" customWidth="1"/>
    <col min="2025" max="2025" width="12.85546875" customWidth="1"/>
    <col min="2026" max="2026" width="12.140625" customWidth="1"/>
    <col min="2027" max="2027" width="11.7109375" customWidth="1"/>
    <col min="2028" max="2028" width="11.42578125" customWidth="1"/>
    <col min="2029" max="2029" width="12.7109375" customWidth="1"/>
    <col min="2030" max="2030" width="4.140625" customWidth="1"/>
    <col min="2031" max="2031" width="45.28515625" customWidth="1"/>
    <col min="2032" max="2032" width="14.85546875" customWidth="1"/>
    <col min="2033" max="2033" width="12.28515625" customWidth="1"/>
    <col min="2034" max="2035" width="11.140625" customWidth="1"/>
    <col min="2036" max="2036" width="12.42578125" customWidth="1"/>
    <col min="2037" max="2037" width="11.42578125" customWidth="1"/>
    <col min="2038" max="2038" width="13.5703125" customWidth="1"/>
    <col min="2277" max="2277" width="23.140625" customWidth="1"/>
    <col min="2278" max="2278" width="42.85546875" customWidth="1"/>
    <col min="2280" max="2280" width="11.28515625" customWidth="1"/>
    <col min="2281" max="2281" width="12.85546875" customWidth="1"/>
    <col min="2282" max="2282" width="12.140625" customWidth="1"/>
    <col min="2283" max="2283" width="11.7109375" customWidth="1"/>
    <col min="2284" max="2284" width="11.42578125" customWidth="1"/>
    <col min="2285" max="2285" width="12.7109375" customWidth="1"/>
    <col min="2286" max="2286" width="4.140625" customWidth="1"/>
    <col min="2287" max="2287" width="45.28515625" customWidth="1"/>
    <col min="2288" max="2288" width="14.85546875" customWidth="1"/>
    <col min="2289" max="2289" width="12.28515625" customWidth="1"/>
    <col min="2290" max="2291" width="11.140625" customWidth="1"/>
    <col min="2292" max="2292" width="12.42578125" customWidth="1"/>
    <col min="2293" max="2293" width="11.42578125" customWidth="1"/>
    <col min="2294" max="2294" width="13.5703125" customWidth="1"/>
    <col min="2533" max="2533" width="23.140625" customWidth="1"/>
    <col min="2534" max="2534" width="42.85546875" customWidth="1"/>
    <col min="2536" max="2536" width="11.28515625" customWidth="1"/>
    <col min="2537" max="2537" width="12.85546875" customWidth="1"/>
    <col min="2538" max="2538" width="12.140625" customWidth="1"/>
    <col min="2539" max="2539" width="11.7109375" customWidth="1"/>
    <col min="2540" max="2540" width="11.42578125" customWidth="1"/>
    <col min="2541" max="2541" width="12.7109375" customWidth="1"/>
    <col min="2542" max="2542" width="4.140625" customWidth="1"/>
    <col min="2543" max="2543" width="45.28515625" customWidth="1"/>
    <col min="2544" max="2544" width="14.85546875" customWidth="1"/>
    <col min="2545" max="2545" width="12.28515625" customWidth="1"/>
    <col min="2546" max="2547" width="11.140625" customWidth="1"/>
    <col min="2548" max="2548" width="12.42578125" customWidth="1"/>
    <col min="2549" max="2549" width="11.42578125" customWidth="1"/>
    <col min="2550" max="2550" width="13.5703125" customWidth="1"/>
    <col min="2789" max="2789" width="23.140625" customWidth="1"/>
    <col min="2790" max="2790" width="42.85546875" customWidth="1"/>
    <col min="2792" max="2792" width="11.28515625" customWidth="1"/>
    <col min="2793" max="2793" width="12.85546875" customWidth="1"/>
    <col min="2794" max="2794" width="12.140625" customWidth="1"/>
    <col min="2795" max="2795" width="11.7109375" customWidth="1"/>
    <col min="2796" max="2796" width="11.42578125" customWidth="1"/>
    <col min="2797" max="2797" width="12.7109375" customWidth="1"/>
    <col min="2798" max="2798" width="4.140625" customWidth="1"/>
    <col min="2799" max="2799" width="45.28515625" customWidth="1"/>
    <col min="2800" max="2800" width="14.85546875" customWidth="1"/>
    <col min="2801" max="2801" width="12.28515625" customWidth="1"/>
    <col min="2802" max="2803" width="11.140625" customWidth="1"/>
    <col min="2804" max="2804" width="12.42578125" customWidth="1"/>
    <col min="2805" max="2805" width="11.42578125" customWidth="1"/>
    <col min="2806" max="2806" width="13.5703125" customWidth="1"/>
    <col min="3045" max="3045" width="23.140625" customWidth="1"/>
    <col min="3046" max="3046" width="42.85546875" customWidth="1"/>
    <col min="3048" max="3048" width="11.28515625" customWidth="1"/>
    <col min="3049" max="3049" width="12.85546875" customWidth="1"/>
    <col min="3050" max="3050" width="12.140625" customWidth="1"/>
    <col min="3051" max="3051" width="11.7109375" customWidth="1"/>
    <col min="3052" max="3052" width="11.42578125" customWidth="1"/>
    <col min="3053" max="3053" width="12.7109375" customWidth="1"/>
    <col min="3054" max="3054" width="4.140625" customWidth="1"/>
    <col min="3055" max="3055" width="45.28515625" customWidth="1"/>
    <col min="3056" max="3056" width="14.85546875" customWidth="1"/>
    <col min="3057" max="3057" width="12.28515625" customWidth="1"/>
    <col min="3058" max="3059" width="11.140625" customWidth="1"/>
    <col min="3060" max="3060" width="12.42578125" customWidth="1"/>
    <col min="3061" max="3061" width="11.42578125" customWidth="1"/>
    <col min="3062" max="3062" width="13.5703125" customWidth="1"/>
    <col min="3301" max="3301" width="23.140625" customWidth="1"/>
    <col min="3302" max="3302" width="42.85546875" customWidth="1"/>
    <col min="3304" max="3304" width="11.28515625" customWidth="1"/>
    <col min="3305" max="3305" width="12.85546875" customWidth="1"/>
    <col min="3306" max="3306" width="12.140625" customWidth="1"/>
    <col min="3307" max="3307" width="11.7109375" customWidth="1"/>
    <col min="3308" max="3308" width="11.42578125" customWidth="1"/>
    <col min="3309" max="3309" width="12.7109375" customWidth="1"/>
    <col min="3310" max="3310" width="4.140625" customWidth="1"/>
    <col min="3311" max="3311" width="45.28515625" customWidth="1"/>
    <col min="3312" max="3312" width="14.85546875" customWidth="1"/>
    <col min="3313" max="3313" width="12.28515625" customWidth="1"/>
    <col min="3314" max="3315" width="11.140625" customWidth="1"/>
    <col min="3316" max="3316" width="12.42578125" customWidth="1"/>
    <col min="3317" max="3317" width="11.42578125" customWidth="1"/>
    <col min="3318" max="3318" width="13.5703125" customWidth="1"/>
    <col min="3557" max="3557" width="23.140625" customWidth="1"/>
    <col min="3558" max="3558" width="42.85546875" customWidth="1"/>
    <col min="3560" max="3560" width="11.28515625" customWidth="1"/>
    <col min="3561" max="3561" width="12.85546875" customWidth="1"/>
    <col min="3562" max="3562" width="12.140625" customWidth="1"/>
    <col min="3563" max="3563" width="11.7109375" customWidth="1"/>
    <col min="3564" max="3564" width="11.42578125" customWidth="1"/>
    <col min="3565" max="3565" width="12.7109375" customWidth="1"/>
    <col min="3566" max="3566" width="4.140625" customWidth="1"/>
    <col min="3567" max="3567" width="45.28515625" customWidth="1"/>
    <col min="3568" max="3568" width="14.85546875" customWidth="1"/>
    <col min="3569" max="3569" width="12.28515625" customWidth="1"/>
    <col min="3570" max="3571" width="11.140625" customWidth="1"/>
    <col min="3572" max="3572" width="12.42578125" customWidth="1"/>
    <col min="3573" max="3573" width="11.42578125" customWidth="1"/>
    <col min="3574" max="3574" width="13.5703125" customWidth="1"/>
    <col min="3813" max="3813" width="23.140625" customWidth="1"/>
    <col min="3814" max="3814" width="42.85546875" customWidth="1"/>
    <col min="3816" max="3816" width="11.28515625" customWidth="1"/>
    <col min="3817" max="3817" width="12.85546875" customWidth="1"/>
    <col min="3818" max="3818" width="12.140625" customWidth="1"/>
    <col min="3819" max="3819" width="11.7109375" customWidth="1"/>
    <col min="3820" max="3820" width="11.42578125" customWidth="1"/>
    <col min="3821" max="3821" width="12.7109375" customWidth="1"/>
    <col min="3822" max="3822" width="4.140625" customWidth="1"/>
    <col min="3823" max="3823" width="45.28515625" customWidth="1"/>
    <col min="3824" max="3824" width="14.85546875" customWidth="1"/>
    <col min="3825" max="3825" width="12.28515625" customWidth="1"/>
    <col min="3826" max="3827" width="11.140625" customWidth="1"/>
    <col min="3828" max="3828" width="12.42578125" customWidth="1"/>
    <col min="3829" max="3829" width="11.42578125" customWidth="1"/>
    <col min="3830" max="3830" width="13.5703125" customWidth="1"/>
    <col min="4069" max="4069" width="23.140625" customWidth="1"/>
    <col min="4070" max="4070" width="42.85546875" customWidth="1"/>
    <col min="4072" max="4072" width="11.28515625" customWidth="1"/>
    <col min="4073" max="4073" width="12.85546875" customWidth="1"/>
    <col min="4074" max="4074" width="12.140625" customWidth="1"/>
    <col min="4075" max="4075" width="11.7109375" customWidth="1"/>
    <col min="4076" max="4076" width="11.42578125" customWidth="1"/>
    <col min="4077" max="4077" width="12.7109375" customWidth="1"/>
    <col min="4078" max="4078" width="4.140625" customWidth="1"/>
    <col min="4079" max="4079" width="45.28515625" customWidth="1"/>
    <col min="4080" max="4080" width="14.85546875" customWidth="1"/>
    <col min="4081" max="4081" width="12.28515625" customWidth="1"/>
    <col min="4082" max="4083" width="11.140625" customWidth="1"/>
    <col min="4084" max="4084" width="12.42578125" customWidth="1"/>
    <col min="4085" max="4085" width="11.42578125" customWidth="1"/>
    <col min="4086" max="4086" width="13.5703125" customWidth="1"/>
    <col min="4325" max="4325" width="23.140625" customWidth="1"/>
    <col min="4326" max="4326" width="42.85546875" customWidth="1"/>
    <col min="4328" max="4328" width="11.28515625" customWidth="1"/>
    <col min="4329" max="4329" width="12.85546875" customWidth="1"/>
    <col min="4330" max="4330" width="12.140625" customWidth="1"/>
    <col min="4331" max="4331" width="11.7109375" customWidth="1"/>
    <col min="4332" max="4332" width="11.42578125" customWidth="1"/>
    <col min="4333" max="4333" width="12.7109375" customWidth="1"/>
    <col min="4334" max="4334" width="4.140625" customWidth="1"/>
    <col min="4335" max="4335" width="45.28515625" customWidth="1"/>
    <col min="4336" max="4336" width="14.85546875" customWidth="1"/>
    <col min="4337" max="4337" width="12.28515625" customWidth="1"/>
    <col min="4338" max="4339" width="11.140625" customWidth="1"/>
    <col min="4340" max="4340" width="12.42578125" customWidth="1"/>
    <col min="4341" max="4341" width="11.42578125" customWidth="1"/>
    <col min="4342" max="4342" width="13.5703125" customWidth="1"/>
    <col min="4581" max="4581" width="23.140625" customWidth="1"/>
    <col min="4582" max="4582" width="42.85546875" customWidth="1"/>
    <col min="4584" max="4584" width="11.28515625" customWidth="1"/>
    <col min="4585" max="4585" width="12.85546875" customWidth="1"/>
    <col min="4586" max="4586" width="12.140625" customWidth="1"/>
    <col min="4587" max="4587" width="11.7109375" customWidth="1"/>
    <col min="4588" max="4588" width="11.42578125" customWidth="1"/>
    <col min="4589" max="4589" width="12.7109375" customWidth="1"/>
    <col min="4590" max="4590" width="4.140625" customWidth="1"/>
    <col min="4591" max="4591" width="45.28515625" customWidth="1"/>
    <col min="4592" max="4592" width="14.85546875" customWidth="1"/>
    <col min="4593" max="4593" width="12.28515625" customWidth="1"/>
    <col min="4594" max="4595" width="11.140625" customWidth="1"/>
    <col min="4596" max="4596" width="12.42578125" customWidth="1"/>
    <col min="4597" max="4597" width="11.42578125" customWidth="1"/>
    <col min="4598" max="4598" width="13.5703125" customWidth="1"/>
    <col min="4837" max="4837" width="23.140625" customWidth="1"/>
    <col min="4838" max="4838" width="42.85546875" customWidth="1"/>
    <col min="4840" max="4840" width="11.28515625" customWidth="1"/>
    <col min="4841" max="4841" width="12.85546875" customWidth="1"/>
    <col min="4842" max="4842" width="12.140625" customWidth="1"/>
    <col min="4843" max="4843" width="11.7109375" customWidth="1"/>
    <col min="4844" max="4844" width="11.42578125" customWidth="1"/>
    <col min="4845" max="4845" width="12.7109375" customWidth="1"/>
    <col min="4846" max="4846" width="4.140625" customWidth="1"/>
    <col min="4847" max="4847" width="45.28515625" customWidth="1"/>
    <col min="4848" max="4848" width="14.85546875" customWidth="1"/>
    <col min="4849" max="4849" width="12.28515625" customWidth="1"/>
    <col min="4850" max="4851" width="11.140625" customWidth="1"/>
    <col min="4852" max="4852" width="12.42578125" customWidth="1"/>
    <col min="4853" max="4853" width="11.42578125" customWidth="1"/>
    <col min="4854" max="4854" width="13.5703125" customWidth="1"/>
    <col min="5093" max="5093" width="23.140625" customWidth="1"/>
    <col min="5094" max="5094" width="42.85546875" customWidth="1"/>
    <col min="5096" max="5096" width="11.28515625" customWidth="1"/>
    <col min="5097" max="5097" width="12.85546875" customWidth="1"/>
    <col min="5098" max="5098" width="12.140625" customWidth="1"/>
    <col min="5099" max="5099" width="11.7109375" customWidth="1"/>
    <col min="5100" max="5100" width="11.42578125" customWidth="1"/>
    <col min="5101" max="5101" width="12.7109375" customWidth="1"/>
    <col min="5102" max="5102" width="4.140625" customWidth="1"/>
    <col min="5103" max="5103" width="45.28515625" customWidth="1"/>
    <col min="5104" max="5104" width="14.85546875" customWidth="1"/>
    <col min="5105" max="5105" width="12.28515625" customWidth="1"/>
    <col min="5106" max="5107" width="11.140625" customWidth="1"/>
    <col min="5108" max="5108" width="12.42578125" customWidth="1"/>
    <col min="5109" max="5109" width="11.42578125" customWidth="1"/>
    <col min="5110" max="5110" width="13.5703125" customWidth="1"/>
    <col min="5349" max="5349" width="23.140625" customWidth="1"/>
    <col min="5350" max="5350" width="42.85546875" customWidth="1"/>
    <col min="5352" max="5352" width="11.28515625" customWidth="1"/>
    <col min="5353" max="5353" width="12.85546875" customWidth="1"/>
    <col min="5354" max="5354" width="12.140625" customWidth="1"/>
    <col min="5355" max="5355" width="11.7109375" customWidth="1"/>
    <col min="5356" max="5356" width="11.42578125" customWidth="1"/>
    <col min="5357" max="5357" width="12.7109375" customWidth="1"/>
    <col min="5358" max="5358" width="4.140625" customWidth="1"/>
    <col min="5359" max="5359" width="45.28515625" customWidth="1"/>
    <col min="5360" max="5360" width="14.85546875" customWidth="1"/>
    <col min="5361" max="5361" width="12.28515625" customWidth="1"/>
    <col min="5362" max="5363" width="11.140625" customWidth="1"/>
    <col min="5364" max="5364" width="12.42578125" customWidth="1"/>
    <col min="5365" max="5365" width="11.42578125" customWidth="1"/>
    <col min="5366" max="5366" width="13.5703125" customWidth="1"/>
    <col min="5605" max="5605" width="23.140625" customWidth="1"/>
    <col min="5606" max="5606" width="42.85546875" customWidth="1"/>
    <col min="5608" max="5608" width="11.28515625" customWidth="1"/>
    <col min="5609" max="5609" width="12.85546875" customWidth="1"/>
    <col min="5610" max="5610" width="12.140625" customWidth="1"/>
    <col min="5611" max="5611" width="11.7109375" customWidth="1"/>
    <col min="5612" max="5612" width="11.42578125" customWidth="1"/>
    <col min="5613" max="5613" width="12.7109375" customWidth="1"/>
    <col min="5614" max="5614" width="4.140625" customWidth="1"/>
    <col min="5615" max="5615" width="45.28515625" customWidth="1"/>
    <col min="5616" max="5616" width="14.85546875" customWidth="1"/>
    <col min="5617" max="5617" width="12.28515625" customWidth="1"/>
    <col min="5618" max="5619" width="11.140625" customWidth="1"/>
    <col min="5620" max="5620" width="12.42578125" customWidth="1"/>
    <col min="5621" max="5621" width="11.42578125" customWidth="1"/>
    <col min="5622" max="5622" width="13.5703125" customWidth="1"/>
    <col min="5861" max="5861" width="23.140625" customWidth="1"/>
    <col min="5862" max="5862" width="42.85546875" customWidth="1"/>
    <col min="5864" max="5864" width="11.28515625" customWidth="1"/>
    <col min="5865" max="5865" width="12.85546875" customWidth="1"/>
    <col min="5866" max="5866" width="12.140625" customWidth="1"/>
    <col min="5867" max="5867" width="11.7109375" customWidth="1"/>
    <col min="5868" max="5868" width="11.42578125" customWidth="1"/>
    <col min="5869" max="5869" width="12.7109375" customWidth="1"/>
    <col min="5870" max="5870" width="4.140625" customWidth="1"/>
    <col min="5871" max="5871" width="45.28515625" customWidth="1"/>
    <col min="5872" max="5872" width="14.85546875" customWidth="1"/>
    <col min="5873" max="5873" width="12.28515625" customWidth="1"/>
    <col min="5874" max="5875" width="11.140625" customWidth="1"/>
    <col min="5876" max="5876" width="12.42578125" customWidth="1"/>
    <col min="5877" max="5877" width="11.42578125" customWidth="1"/>
    <col min="5878" max="5878" width="13.5703125" customWidth="1"/>
    <col min="6117" max="6117" width="23.140625" customWidth="1"/>
    <col min="6118" max="6118" width="42.85546875" customWidth="1"/>
    <col min="6120" max="6120" width="11.28515625" customWidth="1"/>
    <col min="6121" max="6121" width="12.85546875" customWidth="1"/>
    <col min="6122" max="6122" width="12.140625" customWidth="1"/>
    <col min="6123" max="6123" width="11.7109375" customWidth="1"/>
    <col min="6124" max="6124" width="11.42578125" customWidth="1"/>
    <col min="6125" max="6125" width="12.7109375" customWidth="1"/>
    <col min="6126" max="6126" width="4.140625" customWidth="1"/>
    <col min="6127" max="6127" width="45.28515625" customWidth="1"/>
    <col min="6128" max="6128" width="14.85546875" customWidth="1"/>
    <col min="6129" max="6129" width="12.28515625" customWidth="1"/>
    <col min="6130" max="6131" width="11.140625" customWidth="1"/>
    <col min="6132" max="6132" width="12.42578125" customWidth="1"/>
    <col min="6133" max="6133" width="11.42578125" customWidth="1"/>
    <col min="6134" max="6134" width="13.5703125" customWidth="1"/>
    <col min="6373" max="6373" width="23.140625" customWidth="1"/>
    <col min="6374" max="6374" width="42.85546875" customWidth="1"/>
    <col min="6376" max="6376" width="11.28515625" customWidth="1"/>
    <col min="6377" max="6377" width="12.85546875" customWidth="1"/>
    <col min="6378" max="6378" width="12.140625" customWidth="1"/>
    <col min="6379" max="6379" width="11.7109375" customWidth="1"/>
    <col min="6380" max="6380" width="11.42578125" customWidth="1"/>
    <col min="6381" max="6381" width="12.7109375" customWidth="1"/>
    <col min="6382" max="6382" width="4.140625" customWidth="1"/>
    <col min="6383" max="6383" width="45.28515625" customWidth="1"/>
    <col min="6384" max="6384" width="14.85546875" customWidth="1"/>
    <col min="6385" max="6385" width="12.28515625" customWidth="1"/>
    <col min="6386" max="6387" width="11.140625" customWidth="1"/>
    <col min="6388" max="6388" width="12.42578125" customWidth="1"/>
    <col min="6389" max="6389" width="11.42578125" customWidth="1"/>
    <col min="6390" max="6390" width="13.5703125" customWidth="1"/>
    <col min="6629" max="6629" width="23.140625" customWidth="1"/>
    <col min="6630" max="6630" width="42.85546875" customWidth="1"/>
    <col min="6632" max="6632" width="11.28515625" customWidth="1"/>
    <col min="6633" max="6633" width="12.85546875" customWidth="1"/>
    <col min="6634" max="6634" width="12.140625" customWidth="1"/>
    <col min="6635" max="6635" width="11.7109375" customWidth="1"/>
    <col min="6636" max="6636" width="11.42578125" customWidth="1"/>
    <col min="6637" max="6637" width="12.7109375" customWidth="1"/>
    <col min="6638" max="6638" width="4.140625" customWidth="1"/>
    <col min="6639" max="6639" width="45.28515625" customWidth="1"/>
    <col min="6640" max="6640" width="14.85546875" customWidth="1"/>
    <col min="6641" max="6641" width="12.28515625" customWidth="1"/>
    <col min="6642" max="6643" width="11.140625" customWidth="1"/>
    <col min="6644" max="6644" width="12.42578125" customWidth="1"/>
    <col min="6645" max="6645" width="11.42578125" customWidth="1"/>
    <col min="6646" max="6646" width="13.5703125" customWidth="1"/>
    <col min="6885" max="6885" width="23.140625" customWidth="1"/>
    <col min="6886" max="6886" width="42.85546875" customWidth="1"/>
    <col min="6888" max="6888" width="11.28515625" customWidth="1"/>
    <col min="6889" max="6889" width="12.85546875" customWidth="1"/>
    <col min="6890" max="6890" width="12.140625" customWidth="1"/>
    <col min="6891" max="6891" width="11.7109375" customWidth="1"/>
    <col min="6892" max="6892" width="11.42578125" customWidth="1"/>
    <col min="6893" max="6893" width="12.7109375" customWidth="1"/>
    <col min="6894" max="6894" width="4.140625" customWidth="1"/>
    <col min="6895" max="6895" width="45.28515625" customWidth="1"/>
    <col min="6896" max="6896" width="14.85546875" customWidth="1"/>
    <col min="6897" max="6897" width="12.28515625" customWidth="1"/>
    <col min="6898" max="6899" width="11.140625" customWidth="1"/>
    <col min="6900" max="6900" width="12.42578125" customWidth="1"/>
    <col min="6901" max="6901" width="11.42578125" customWidth="1"/>
    <col min="6902" max="6902" width="13.5703125" customWidth="1"/>
    <col min="7141" max="7141" width="23.140625" customWidth="1"/>
    <col min="7142" max="7142" width="42.85546875" customWidth="1"/>
    <col min="7144" max="7144" width="11.28515625" customWidth="1"/>
    <col min="7145" max="7145" width="12.85546875" customWidth="1"/>
    <col min="7146" max="7146" width="12.140625" customWidth="1"/>
    <col min="7147" max="7147" width="11.7109375" customWidth="1"/>
    <col min="7148" max="7148" width="11.42578125" customWidth="1"/>
    <col min="7149" max="7149" width="12.7109375" customWidth="1"/>
    <col min="7150" max="7150" width="4.140625" customWidth="1"/>
    <col min="7151" max="7151" width="45.28515625" customWidth="1"/>
    <col min="7152" max="7152" width="14.85546875" customWidth="1"/>
    <col min="7153" max="7153" width="12.28515625" customWidth="1"/>
    <col min="7154" max="7155" width="11.140625" customWidth="1"/>
    <col min="7156" max="7156" width="12.42578125" customWidth="1"/>
    <col min="7157" max="7157" width="11.42578125" customWidth="1"/>
    <col min="7158" max="7158" width="13.5703125" customWidth="1"/>
    <col min="7397" max="7397" width="23.140625" customWidth="1"/>
    <col min="7398" max="7398" width="42.85546875" customWidth="1"/>
    <col min="7400" max="7400" width="11.28515625" customWidth="1"/>
    <col min="7401" max="7401" width="12.85546875" customWidth="1"/>
    <col min="7402" max="7402" width="12.140625" customWidth="1"/>
    <col min="7403" max="7403" width="11.7109375" customWidth="1"/>
    <col min="7404" max="7404" width="11.42578125" customWidth="1"/>
    <col min="7405" max="7405" width="12.7109375" customWidth="1"/>
    <col min="7406" max="7406" width="4.140625" customWidth="1"/>
    <col min="7407" max="7407" width="45.28515625" customWidth="1"/>
    <col min="7408" max="7408" width="14.85546875" customWidth="1"/>
    <col min="7409" max="7409" width="12.28515625" customWidth="1"/>
    <col min="7410" max="7411" width="11.140625" customWidth="1"/>
    <col min="7412" max="7412" width="12.42578125" customWidth="1"/>
    <col min="7413" max="7413" width="11.42578125" customWidth="1"/>
    <col min="7414" max="7414" width="13.5703125" customWidth="1"/>
    <col min="7653" max="7653" width="23.140625" customWidth="1"/>
    <col min="7654" max="7654" width="42.85546875" customWidth="1"/>
    <col min="7656" max="7656" width="11.28515625" customWidth="1"/>
    <col min="7657" max="7657" width="12.85546875" customWidth="1"/>
    <col min="7658" max="7658" width="12.140625" customWidth="1"/>
    <col min="7659" max="7659" width="11.7109375" customWidth="1"/>
    <col min="7660" max="7660" width="11.42578125" customWidth="1"/>
    <col min="7661" max="7661" width="12.7109375" customWidth="1"/>
    <col min="7662" max="7662" width="4.140625" customWidth="1"/>
    <col min="7663" max="7663" width="45.28515625" customWidth="1"/>
    <col min="7664" max="7664" width="14.85546875" customWidth="1"/>
    <col min="7665" max="7665" width="12.28515625" customWidth="1"/>
    <col min="7666" max="7667" width="11.140625" customWidth="1"/>
    <col min="7668" max="7668" width="12.42578125" customWidth="1"/>
    <col min="7669" max="7669" width="11.42578125" customWidth="1"/>
    <col min="7670" max="7670" width="13.5703125" customWidth="1"/>
    <col min="7909" max="7909" width="23.140625" customWidth="1"/>
    <col min="7910" max="7910" width="42.85546875" customWidth="1"/>
    <col min="7912" max="7912" width="11.28515625" customWidth="1"/>
    <col min="7913" max="7913" width="12.85546875" customWidth="1"/>
    <col min="7914" max="7914" width="12.140625" customWidth="1"/>
    <col min="7915" max="7915" width="11.7109375" customWidth="1"/>
    <col min="7916" max="7916" width="11.42578125" customWidth="1"/>
    <col min="7917" max="7917" width="12.7109375" customWidth="1"/>
    <col min="7918" max="7918" width="4.140625" customWidth="1"/>
    <col min="7919" max="7919" width="45.28515625" customWidth="1"/>
    <col min="7920" max="7920" width="14.85546875" customWidth="1"/>
    <col min="7921" max="7921" width="12.28515625" customWidth="1"/>
    <col min="7922" max="7923" width="11.140625" customWidth="1"/>
    <col min="7924" max="7924" width="12.42578125" customWidth="1"/>
    <col min="7925" max="7925" width="11.42578125" customWidth="1"/>
    <col min="7926" max="7926" width="13.5703125" customWidth="1"/>
    <col min="8165" max="8165" width="23.140625" customWidth="1"/>
    <col min="8166" max="8166" width="42.85546875" customWidth="1"/>
    <col min="8168" max="8168" width="11.28515625" customWidth="1"/>
    <col min="8169" max="8169" width="12.85546875" customWidth="1"/>
    <col min="8170" max="8170" width="12.140625" customWidth="1"/>
    <col min="8171" max="8171" width="11.7109375" customWidth="1"/>
    <col min="8172" max="8172" width="11.42578125" customWidth="1"/>
    <col min="8173" max="8173" width="12.7109375" customWidth="1"/>
    <col min="8174" max="8174" width="4.140625" customWidth="1"/>
    <col min="8175" max="8175" width="45.28515625" customWidth="1"/>
    <col min="8176" max="8176" width="14.85546875" customWidth="1"/>
    <col min="8177" max="8177" width="12.28515625" customWidth="1"/>
    <col min="8178" max="8179" width="11.140625" customWidth="1"/>
    <col min="8180" max="8180" width="12.42578125" customWidth="1"/>
    <col min="8181" max="8181" width="11.42578125" customWidth="1"/>
    <col min="8182" max="8182" width="13.5703125" customWidth="1"/>
    <col min="8421" max="8421" width="23.140625" customWidth="1"/>
    <col min="8422" max="8422" width="42.85546875" customWidth="1"/>
    <col min="8424" max="8424" width="11.28515625" customWidth="1"/>
    <col min="8425" max="8425" width="12.85546875" customWidth="1"/>
    <col min="8426" max="8426" width="12.140625" customWidth="1"/>
    <col min="8427" max="8427" width="11.7109375" customWidth="1"/>
    <col min="8428" max="8428" width="11.42578125" customWidth="1"/>
    <col min="8429" max="8429" width="12.7109375" customWidth="1"/>
    <col min="8430" max="8430" width="4.140625" customWidth="1"/>
    <col min="8431" max="8431" width="45.28515625" customWidth="1"/>
    <col min="8432" max="8432" width="14.85546875" customWidth="1"/>
    <col min="8433" max="8433" width="12.28515625" customWidth="1"/>
    <col min="8434" max="8435" width="11.140625" customWidth="1"/>
    <col min="8436" max="8436" width="12.42578125" customWidth="1"/>
    <col min="8437" max="8437" width="11.42578125" customWidth="1"/>
    <col min="8438" max="8438" width="13.5703125" customWidth="1"/>
    <col min="8677" max="8677" width="23.140625" customWidth="1"/>
    <col min="8678" max="8678" width="42.85546875" customWidth="1"/>
    <col min="8680" max="8680" width="11.28515625" customWidth="1"/>
    <col min="8681" max="8681" width="12.85546875" customWidth="1"/>
    <col min="8682" max="8682" width="12.140625" customWidth="1"/>
    <col min="8683" max="8683" width="11.7109375" customWidth="1"/>
    <col min="8684" max="8684" width="11.42578125" customWidth="1"/>
    <col min="8685" max="8685" width="12.7109375" customWidth="1"/>
    <col min="8686" max="8686" width="4.140625" customWidth="1"/>
    <col min="8687" max="8687" width="45.28515625" customWidth="1"/>
    <col min="8688" max="8688" width="14.85546875" customWidth="1"/>
    <col min="8689" max="8689" width="12.28515625" customWidth="1"/>
    <col min="8690" max="8691" width="11.140625" customWidth="1"/>
    <col min="8692" max="8692" width="12.42578125" customWidth="1"/>
    <col min="8693" max="8693" width="11.42578125" customWidth="1"/>
    <col min="8694" max="8694" width="13.5703125" customWidth="1"/>
    <col min="8933" max="8933" width="23.140625" customWidth="1"/>
    <col min="8934" max="8934" width="42.85546875" customWidth="1"/>
    <col min="8936" max="8936" width="11.28515625" customWidth="1"/>
    <col min="8937" max="8937" width="12.85546875" customWidth="1"/>
    <col min="8938" max="8938" width="12.140625" customWidth="1"/>
    <col min="8939" max="8939" width="11.7109375" customWidth="1"/>
    <col min="8940" max="8940" width="11.42578125" customWidth="1"/>
    <col min="8941" max="8941" width="12.7109375" customWidth="1"/>
    <col min="8942" max="8942" width="4.140625" customWidth="1"/>
    <col min="8943" max="8943" width="45.28515625" customWidth="1"/>
    <col min="8944" max="8944" width="14.85546875" customWidth="1"/>
    <col min="8945" max="8945" width="12.28515625" customWidth="1"/>
    <col min="8946" max="8947" width="11.140625" customWidth="1"/>
    <col min="8948" max="8948" width="12.42578125" customWidth="1"/>
    <col min="8949" max="8949" width="11.42578125" customWidth="1"/>
    <col min="8950" max="8950" width="13.5703125" customWidth="1"/>
    <col min="9189" max="9189" width="23.140625" customWidth="1"/>
    <col min="9190" max="9190" width="42.85546875" customWidth="1"/>
    <col min="9192" max="9192" width="11.28515625" customWidth="1"/>
    <col min="9193" max="9193" width="12.85546875" customWidth="1"/>
    <col min="9194" max="9194" width="12.140625" customWidth="1"/>
    <col min="9195" max="9195" width="11.7109375" customWidth="1"/>
    <col min="9196" max="9196" width="11.42578125" customWidth="1"/>
    <col min="9197" max="9197" width="12.7109375" customWidth="1"/>
    <col min="9198" max="9198" width="4.140625" customWidth="1"/>
    <col min="9199" max="9199" width="45.28515625" customWidth="1"/>
    <col min="9200" max="9200" width="14.85546875" customWidth="1"/>
    <col min="9201" max="9201" width="12.28515625" customWidth="1"/>
    <col min="9202" max="9203" width="11.140625" customWidth="1"/>
    <col min="9204" max="9204" width="12.42578125" customWidth="1"/>
    <col min="9205" max="9205" width="11.42578125" customWidth="1"/>
    <col min="9206" max="9206" width="13.5703125" customWidth="1"/>
    <col min="9445" max="9445" width="23.140625" customWidth="1"/>
    <col min="9446" max="9446" width="42.85546875" customWidth="1"/>
    <col min="9448" max="9448" width="11.28515625" customWidth="1"/>
    <col min="9449" max="9449" width="12.85546875" customWidth="1"/>
    <col min="9450" max="9450" width="12.140625" customWidth="1"/>
    <col min="9451" max="9451" width="11.7109375" customWidth="1"/>
    <col min="9452" max="9452" width="11.42578125" customWidth="1"/>
    <col min="9453" max="9453" width="12.7109375" customWidth="1"/>
    <col min="9454" max="9454" width="4.140625" customWidth="1"/>
    <col min="9455" max="9455" width="45.28515625" customWidth="1"/>
    <col min="9456" max="9456" width="14.85546875" customWidth="1"/>
    <col min="9457" max="9457" width="12.28515625" customWidth="1"/>
    <col min="9458" max="9459" width="11.140625" customWidth="1"/>
    <col min="9460" max="9460" width="12.42578125" customWidth="1"/>
    <col min="9461" max="9461" width="11.42578125" customWidth="1"/>
    <col min="9462" max="9462" width="13.5703125" customWidth="1"/>
    <col min="9701" max="9701" width="23.140625" customWidth="1"/>
    <col min="9702" max="9702" width="42.85546875" customWidth="1"/>
    <col min="9704" max="9704" width="11.28515625" customWidth="1"/>
    <col min="9705" max="9705" width="12.85546875" customWidth="1"/>
    <col min="9706" max="9706" width="12.140625" customWidth="1"/>
    <col min="9707" max="9707" width="11.7109375" customWidth="1"/>
    <col min="9708" max="9708" width="11.42578125" customWidth="1"/>
    <col min="9709" max="9709" width="12.7109375" customWidth="1"/>
    <col min="9710" max="9710" width="4.140625" customWidth="1"/>
    <col min="9711" max="9711" width="45.28515625" customWidth="1"/>
    <col min="9712" max="9712" width="14.85546875" customWidth="1"/>
    <col min="9713" max="9713" width="12.28515625" customWidth="1"/>
    <col min="9714" max="9715" width="11.140625" customWidth="1"/>
    <col min="9716" max="9716" width="12.42578125" customWidth="1"/>
    <col min="9717" max="9717" width="11.42578125" customWidth="1"/>
    <col min="9718" max="9718" width="13.5703125" customWidth="1"/>
    <col min="9957" max="9957" width="23.140625" customWidth="1"/>
    <col min="9958" max="9958" width="42.85546875" customWidth="1"/>
    <col min="9960" max="9960" width="11.28515625" customWidth="1"/>
    <col min="9961" max="9961" width="12.85546875" customWidth="1"/>
    <col min="9962" max="9962" width="12.140625" customWidth="1"/>
    <col min="9963" max="9963" width="11.7109375" customWidth="1"/>
    <col min="9964" max="9964" width="11.42578125" customWidth="1"/>
    <col min="9965" max="9965" width="12.7109375" customWidth="1"/>
    <col min="9966" max="9966" width="4.140625" customWidth="1"/>
    <col min="9967" max="9967" width="45.28515625" customWidth="1"/>
    <col min="9968" max="9968" width="14.85546875" customWidth="1"/>
    <col min="9969" max="9969" width="12.28515625" customWidth="1"/>
    <col min="9970" max="9971" width="11.140625" customWidth="1"/>
    <col min="9972" max="9972" width="12.42578125" customWidth="1"/>
    <col min="9973" max="9973" width="11.42578125" customWidth="1"/>
    <col min="9974" max="9974" width="13.5703125" customWidth="1"/>
    <col min="10213" max="10213" width="23.140625" customWidth="1"/>
    <col min="10214" max="10214" width="42.85546875" customWidth="1"/>
    <col min="10216" max="10216" width="11.28515625" customWidth="1"/>
    <col min="10217" max="10217" width="12.85546875" customWidth="1"/>
    <col min="10218" max="10218" width="12.140625" customWidth="1"/>
    <col min="10219" max="10219" width="11.7109375" customWidth="1"/>
    <col min="10220" max="10220" width="11.42578125" customWidth="1"/>
    <col min="10221" max="10221" width="12.7109375" customWidth="1"/>
    <col min="10222" max="10222" width="4.140625" customWidth="1"/>
    <col min="10223" max="10223" width="45.28515625" customWidth="1"/>
    <col min="10224" max="10224" width="14.85546875" customWidth="1"/>
    <col min="10225" max="10225" width="12.28515625" customWidth="1"/>
    <col min="10226" max="10227" width="11.140625" customWidth="1"/>
    <col min="10228" max="10228" width="12.42578125" customWidth="1"/>
    <col min="10229" max="10229" width="11.42578125" customWidth="1"/>
    <col min="10230" max="10230" width="13.5703125" customWidth="1"/>
    <col min="10469" max="10469" width="23.140625" customWidth="1"/>
    <col min="10470" max="10470" width="42.85546875" customWidth="1"/>
    <col min="10472" max="10472" width="11.28515625" customWidth="1"/>
    <col min="10473" max="10473" width="12.85546875" customWidth="1"/>
    <col min="10474" max="10474" width="12.140625" customWidth="1"/>
    <col min="10475" max="10475" width="11.7109375" customWidth="1"/>
    <col min="10476" max="10476" width="11.42578125" customWidth="1"/>
    <col min="10477" max="10477" width="12.7109375" customWidth="1"/>
    <col min="10478" max="10478" width="4.140625" customWidth="1"/>
    <col min="10479" max="10479" width="45.28515625" customWidth="1"/>
    <col min="10480" max="10480" width="14.85546875" customWidth="1"/>
    <col min="10481" max="10481" width="12.28515625" customWidth="1"/>
    <col min="10482" max="10483" width="11.140625" customWidth="1"/>
    <col min="10484" max="10484" width="12.42578125" customWidth="1"/>
    <col min="10485" max="10485" width="11.42578125" customWidth="1"/>
    <col min="10486" max="10486" width="13.5703125" customWidth="1"/>
    <col min="10725" max="10725" width="23.140625" customWidth="1"/>
    <col min="10726" max="10726" width="42.85546875" customWidth="1"/>
    <col min="10728" max="10728" width="11.28515625" customWidth="1"/>
    <col min="10729" max="10729" width="12.85546875" customWidth="1"/>
    <col min="10730" max="10730" width="12.140625" customWidth="1"/>
    <col min="10731" max="10731" width="11.7109375" customWidth="1"/>
    <col min="10732" max="10732" width="11.42578125" customWidth="1"/>
    <col min="10733" max="10733" width="12.7109375" customWidth="1"/>
    <col min="10734" max="10734" width="4.140625" customWidth="1"/>
    <col min="10735" max="10735" width="45.28515625" customWidth="1"/>
    <col min="10736" max="10736" width="14.85546875" customWidth="1"/>
    <col min="10737" max="10737" width="12.28515625" customWidth="1"/>
    <col min="10738" max="10739" width="11.140625" customWidth="1"/>
    <col min="10740" max="10740" width="12.42578125" customWidth="1"/>
    <col min="10741" max="10741" width="11.42578125" customWidth="1"/>
    <col min="10742" max="10742" width="13.5703125" customWidth="1"/>
    <col min="10981" max="10981" width="23.140625" customWidth="1"/>
    <col min="10982" max="10982" width="42.85546875" customWidth="1"/>
    <col min="10984" max="10984" width="11.28515625" customWidth="1"/>
    <col min="10985" max="10985" width="12.85546875" customWidth="1"/>
    <col min="10986" max="10986" width="12.140625" customWidth="1"/>
    <col min="10987" max="10987" width="11.7109375" customWidth="1"/>
    <col min="10988" max="10988" width="11.42578125" customWidth="1"/>
    <col min="10989" max="10989" width="12.7109375" customWidth="1"/>
    <col min="10990" max="10990" width="4.140625" customWidth="1"/>
    <col min="10991" max="10991" width="45.28515625" customWidth="1"/>
    <col min="10992" max="10992" width="14.85546875" customWidth="1"/>
    <col min="10993" max="10993" width="12.28515625" customWidth="1"/>
    <col min="10994" max="10995" width="11.140625" customWidth="1"/>
    <col min="10996" max="10996" width="12.42578125" customWidth="1"/>
    <col min="10997" max="10997" width="11.42578125" customWidth="1"/>
    <col min="10998" max="10998" width="13.5703125" customWidth="1"/>
    <col min="11237" max="11237" width="23.140625" customWidth="1"/>
    <col min="11238" max="11238" width="42.85546875" customWidth="1"/>
    <col min="11240" max="11240" width="11.28515625" customWidth="1"/>
    <col min="11241" max="11241" width="12.85546875" customWidth="1"/>
    <col min="11242" max="11242" width="12.140625" customWidth="1"/>
    <col min="11243" max="11243" width="11.7109375" customWidth="1"/>
    <col min="11244" max="11244" width="11.42578125" customWidth="1"/>
    <col min="11245" max="11245" width="12.7109375" customWidth="1"/>
    <col min="11246" max="11246" width="4.140625" customWidth="1"/>
    <col min="11247" max="11247" width="45.28515625" customWidth="1"/>
    <col min="11248" max="11248" width="14.85546875" customWidth="1"/>
    <col min="11249" max="11249" width="12.28515625" customWidth="1"/>
    <col min="11250" max="11251" width="11.140625" customWidth="1"/>
    <col min="11252" max="11252" width="12.42578125" customWidth="1"/>
    <col min="11253" max="11253" width="11.42578125" customWidth="1"/>
    <col min="11254" max="11254" width="13.5703125" customWidth="1"/>
    <col min="11493" max="11493" width="23.140625" customWidth="1"/>
    <col min="11494" max="11494" width="42.85546875" customWidth="1"/>
    <col min="11496" max="11496" width="11.28515625" customWidth="1"/>
    <col min="11497" max="11497" width="12.85546875" customWidth="1"/>
    <col min="11498" max="11498" width="12.140625" customWidth="1"/>
    <col min="11499" max="11499" width="11.7109375" customWidth="1"/>
    <col min="11500" max="11500" width="11.42578125" customWidth="1"/>
    <col min="11501" max="11501" width="12.7109375" customWidth="1"/>
    <col min="11502" max="11502" width="4.140625" customWidth="1"/>
    <col min="11503" max="11503" width="45.28515625" customWidth="1"/>
    <col min="11504" max="11504" width="14.85546875" customWidth="1"/>
    <col min="11505" max="11505" width="12.28515625" customWidth="1"/>
    <col min="11506" max="11507" width="11.140625" customWidth="1"/>
    <col min="11508" max="11508" width="12.42578125" customWidth="1"/>
    <col min="11509" max="11509" width="11.42578125" customWidth="1"/>
    <col min="11510" max="11510" width="13.5703125" customWidth="1"/>
    <col min="11749" max="11749" width="23.140625" customWidth="1"/>
    <col min="11750" max="11750" width="42.85546875" customWidth="1"/>
    <col min="11752" max="11752" width="11.28515625" customWidth="1"/>
    <col min="11753" max="11753" width="12.85546875" customWidth="1"/>
    <col min="11754" max="11754" width="12.140625" customWidth="1"/>
    <col min="11755" max="11755" width="11.7109375" customWidth="1"/>
    <col min="11756" max="11756" width="11.42578125" customWidth="1"/>
    <col min="11757" max="11757" width="12.7109375" customWidth="1"/>
    <col min="11758" max="11758" width="4.140625" customWidth="1"/>
    <col min="11759" max="11759" width="45.28515625" customWidth="1"/>
    <col min="11760" max="11760" width="14.85546875" customWidth="1"/>
    <col min="11761" max="11761" width="12.28515625" customWidth="1"/>
    <col min="11762" max="11763" width="11.140625" customWidth="1"/>
    <col min="11764" max="11764" width="12.42578125" customWidth="1"/>
    <col min="11765" max="11765" width="11.42578125" customWidth="1"/>
    <col min="11766" max="11766" width="13.5703125" customWidth="1"/>
    <col min="12005" max="12005" width="23.140625" customWidth="1"/>
    <col min="12006" max="12006" width="42.85546875" customWidth="1"/>
    <col min="12008" max="12008" width="11.28515625" customWidth="1"/>
    <col min="12009" max="12009" width="12.85546875" customWidth="1"/>
    <col min="12010" max="12010" width="12.140625" customWidth="1"/>
    <col min="12011" max="12011" width="11.7109375" customWidth="1"/>
    <col min="12012" max="12012" width="11.42578125" customWidth="1"/>
    <col min="12013" max="12013" width="12.7109375" customWidth="1"/>
    <col min="12014" max="12014" width="4.140625" customWidth="1"/>
    <col min="12015" max="12015" width="45.28515625" customWidth="1"/>
    <col min="12016" max="12016" width="14.85546875" customWidth="1"/>
    <col min="12017" max="12017" width="12.28515625" customWidth="1"/>
    <col min="12018" max="12019" width="11.140625" customWidth="1"/>
    <col min="12020" max="12020" width="12.42578125" customWidth="1"/>
    <col min="12021" max="12021" width="11.42578125" customWidth="1"/>
    <col min="12022" max="12022" width="13.5703125" customWidth="1"/>
    <col min="12261" max="12261" width="23.140625" customWidth="1"/>
    <col min="12262" max="12262" width="42.85546875" customWidth="1"/>
    <col min="12264" max="12264" width="11.28515625" customWidth="1"/>
    <col min="12265" max="12265" width="12.85546875" customWidth="1"/>
    <col min="12266" max="12266" width="12.140625" customWidth="1"/>
    <col min="12267" max="12267" width="11.7109375" customWidth="1"/>
    <col min="12268" max="12268" width="11.42578125" customWidth="1"/>
    <col min="12269" max="12269" width="12.7109375" customWidth="1"/>
    <col min="12270" max="12270" width="4.140625" customWidth="1"/>
    <col min="12271" max="12271" width="45.28515625" customWidth="1"/>
    <col min="12272" max="12272" width="14.85546875" customWidth="1"/>
    <col min="12273" max="12273" width="12.28515625" customWidth="1"/>
    <col min="12274" max="12275" width="11.140625" customWidth="1"/>
    <col min="12276" max="12276" width="12.42578125" customWidth="1"/>
    <col min="12277" max="12277" width="11.42578125" customWidth="1"/>
    <col min="12278" max="12278" width="13.5703125" customWidth="1"/>
    <col min="12517" max="12517" width="23.140625" customWidth="1"/>
    <col min="12518" max="12518" width="42.85546875" customWidth="1"/>
    <col min="12520" max="12520" width="11.28515625" customWidth="1"/>
    <col min="12521" max="12521" width="12.85546875" customWidth="1"/>
    <col min="12522" max="12522" width="12.140625" customWidth="1"/>
    <col min="12523" max="12523" width="11.7109375" customWidth="1"/>
    <col min="12524" max="12524" width="11.42578125" customWidth="1"/>
    <col min="12525" max="12525" width="12.7109375" customWidth="1"/>
    <col min="12526" max="12526" width="4.140625" customWidth="1"/>
    <col min="12527" max="12527" width="45.28515625" customWidth="1"/>
    <col min="12528" max="12528" width="14.85546875" customWidth="1"/>
    <col min="12529" max="12529" width="12.28515625" customWidth="1"/>
    <col min="12530" max="12531" width="11.140625" customWidth="1"/>
    <col min="12532" max="12532" width="12.42578125" customWidth="1"/>
    <col min="12533" max="12533" width="11.42578125" customWidth="1"/>
    <col min="12534" max="12534" width="13.5703125" customWidth="1"/>
    <col min="12773" max="12773" width="23.140625" customWidth="1"/>
    <col min="12774" max="12774" width="42.85546875" customWidth="1"/>
    <col min="12776" max="12776" width="11.28515625" customWidth="1"/>
    <col min="12777" max="12777" width="12.85546875" customWidth="1"/>
    <col min="12778" max="12778" width="12.140625" customWidth="1"/>
    <col min="12779" max="12779" width="11.7109375" customWidth="1"/>
    <col min="12780" max="12780" width="11.42578125" customWidth="1"/>
    <col min="12781" max="12781" width="12.7109375" customWidth="1"/>
    <col min="12782" max="12782" width="4.140625" customWidth="1"/>
    <col min="12783" max="12783" width="45.28515625" customWidth="1"/>
    <col min="12784" max="12784" width="14.85546875" customWidth="1"/>
    <col min="12785" max="12785" width="12.28515625" customWidth="1"/>
    <col min="12786" max="12787" width="11.140625" customWidth="1"/>
    <col min="12788" max="12788" width="12.42578125" customWidth="1"/>
    <col min="12789" max="12789" width="11.42578125" customWidth="1"/>
    <col min="12790" max="12790" width="13.5703125" customWidth="1"/>
    <col min="13029" max="13029" width="23.140625" customWidth="1"/>
    <col min="13030" max="13030" width="42.85546875" customWidth="1"/>
    <col min="13032" max="13032" width="11.28515625" customWidth="1"/>
    <col min="13033" max="13033" width="12.85546875" customWidth="1"/>
    <col min="13034" max="13034" width="12.140625" customWidth="1"/>
    <col min="13035" max="13035" width="11.7109375" customWidth="1"/>
    <col min="13036" max="13036" width="11.42578125" customWidth="1"/>
    <col min="13037" max="13037" width="12.7109375" customWidth="1"/>
    <col min="13038" max="13038" width="4.140625" customWidth="1"/>
    <col min="13039" max="13039" width="45.28515625" customWidth="1"/>
    <col min="13040" max="13040" width="14.85546875" customWidth="1"/>
    <col min="13041" max="13041" width="12.28515625" customWidth="1"/>
    <col min="13042" max="13043" width="11.140625" customWidth="1"/>
    <col min="13044" max="13044" width="12.42578125" customWidth="1"/>
    <col min="13045" max="13045" width="11.42578125" customWidth="1"/>
    <col min="13046" max="13046" width="13.5703125" customWidth="1"/>
    <col min="13285" max="13285" width="23.140625" customWidth="1"/>
    <col min="13286" max="13286" width="42.85546875" customWidth="1"/>
    <col min="13288" max="13288" width="11.28515625" customWidth="1"/>
    <col min="13289" max="13289" width="12.85546875" customWidth="1"/>
    <col min="13290" max="13290" width="12.140625" customWidth="1"/>
    <col min="13291" max="13291" width="11.7109375" customWidth="1"/>
    <col min="13292" max="13292" width="11.42578125" customWidth="1"/>
    <col min="13293" max="13293" width="12.7109375" customWidth="1"/>
    <col min="13294" max="13294" width="4.140625" customWidth="1"/>
    <col min="13295" max="13295" width="45.28515625" customWidth="1"/>
    <col min="13296" max="13296" width="14.85546875" customWidth="1"/>
    <col min="13297" max="13297" width="12.28515625" customWidth="1"/>
    <col min="13298" max="13299" width="11.140625" customWidth="1"/>
    <col min="13300" max="13300" width="12.42578125" customWidth="1"/>
    <col min="13301" max="13301" width="11.42578125" customWidth="1"/>
    <col min="13302" max="13302" width="13.5703125" customWidth="1"/>
    <col min="13541" max="13541" width="23.140625" customWidth="1"/>
    <col min="13542" max="13542" width="42.85546875" customWidth="1"/>
    <col min="13544" max="13544" width="11.28515625" customWidth="1"/>
    <col min="13545" max="13545" width="12.85546875" customWidth="1"/>
    <col min="13546" max="13546" width="12.140625" customWidth="1"/>
    <col min="13547" max="13547" width="11.7109375" customWidth="1"/>
    <col min="13548" max="13548" width="11.42578125" customWidth="1"/>
    <col min="13549" max="13549" width="12.7109375" customWidth="1"/>
    <col min="13550" max="13550" width="4.140625" customWidth="1"/>
    <col min="13551" max="13551" width="45.28515625" customWidth="1"/>
    <col min="13552" max="13552" width="14.85546875" customWidth="1"/>
    <col min="13553" max="13553" width="12.28515625" customWidth="1"/>
    <col min="13554" max="13555" width="11.140625" customWidth="1"/>
    <col min="13556" max="13556" width="12.42578125" customWidth="1"/>
    <col min="13557" max="13557" width="11.42578125" customWidth="1"/>
    <col min="13558" max="13558" width="13.5703125" customWidth="1"/>
    <col min="13797" max="13797" width="23.140625" customWidth="1"/>
    <col min="13798" max="13798" width="42.85546875" customWidth="1"/>
    <col min="13800" max="13800" width="11.28515625" customWidth="1"/>
    <col min="13801" max="13801" width="12.85546875" customWidth="1"/>
    <col min="13802" max="13802" width="12.140625" customWidth="1"/>
    <col min="13803" max="13803" width="11.7109375" customWidth="1"/>
    <col min="13804" max="13804" width="11.42578125" customWidth="1"/>
    <col min="13805" max="13805" width="12.7109375" customWidth="1"/>
    <col min="13806" max="13806" width="4.140625" customWidth="1"/>
    <col min="13807" max="13807" width="45.28515625" customWidth="1"/>
    <col min="13808" max="13808" width="14.85546875" customWidth="1"/>
    <col min="13809" max="13809" width="12.28515625" customWidth="1"/>
    <col min="13810" max="13811" width="11.140625" customWidth="1"/>
    <col min="13812" max="13812" width="12.42578125" customWidth="1"/>
    <col min="13813" max="13813" width="11.42578125" customWidth="1"/>
    <col min="13814" max="13814" width="13.5703125" customWidth="1"/>
    <col min="14053" max="14053" width="23.140625" customWidth="1"/>
    <col min="14054" max="14054" width="42.85546875" customWidth="1"/>
    <col min="14056" max="14056" width="11.28515625" customWidth="1"/>
    <col min="14057" max="14057" width="12.85546875" customWidth="1"/>
    <col min="14058" max="14058" width="12.140625" customWidth="1"/>
    <col min="14059" max="14059" width="11.7109375" customWidth="1"/>
    <col min="14060" max="14060" width="11.42578125" customWidth="1"/>
    <col min="14061" max="14061" width="12.7109375" customWidth="1"/>
    <col min="14062" max="14062" width="4.140625" customWidth="1"/>
    <col min="14063" max="14063" width="45.28515625" customWidth="1"/>
    <col min="14064" max="14064" width="14.85546875" customWidth="1"/>
    <col min="14065" max="14065" width="12.28515625" customWidth="1"/>
    <col min="14066" max="14067" width="11.140625" customWidth="1"/>
    <col min="14068" max="14068" width="12.42578125" customWidth="1"/>
    <col min="14069" max="14069" width="11.42578125" customWidth="1"/>
    <col min="14070" max="14070" width="13.5703125" customWidth="1"/>
    <col min="14309" max="14309" width="23.140625" customWidth="1"/>
    <col min="14310" max="14310" width="42.85546875" customWidth="1"/>
    <col min="14312" max="14312" width="11.28515625" customWidth="1"/>
    <col min="14313" max="14313" width="12.85546875" customWidth="1"/>
    <col min="14314" max="14314" width="12.140625" customWidth="1"/>
    <col min="14315" max="14315" width="11.7109375" customWidth="1"/>
    <col min="14316" max="14316" width="11.42578125" customWidth="1"/>
    <col min="14317" max="14317" width="12.7109375" customWidth="1"/>
    <col min="14318" max="14318" width="4.140625" customWidth="1"/>
    <col min="14319" max="14319" width="45.28515625" customWidth="1"/>
    <col min="14320" max="14320" width="14.85546875" customWidth="1"/>
    <col min="14321" max="14321" width="12.28515625" customWidth="1"/>
    <col min="14322" max="14323" width="11.140625" customWidth="1"/>
    <col min="14324" max="14324" width="12.42578125" customWidth="1"/>
    <col min="14325" max="14325" width="11.42578125" customWidth="1"/>
    <col min="14326" max="14326" width="13.5703125" customWidth="1"/>
    <col min="14565" max="14565" width="23.140625" customWidth="1"/>
    <col min="14566" max="14566" width="42.85546875" customWidth="1"/>
    <col min="14568" max="14568" width="11.28515625" customWidth="1"/>
    <col min="14569" max="14569" width="12.85546875" customWidth="1"/>
    <col min="14570" max="14570" width="12.140625" customWidth="1"/>
    <col min="14571" max="14571" width="11.7109375" customWidth="1"/>
    <col min="14572" max="14572" width="11.42578125" customWidth="1"/>
    <col min="14573" max="14573" width="12.7109375" customWidth="1"/>
    <col min="14574" max="14574" width="4.140625" customWidth="1"/>
    <col min="14575" max="14575" width="45.28515625" customWidth="1"/>
    <col min="14576" max="14576" width="14.85546875" customWidth="1"/>
    <col min="14577" max="14577" width="12.28515625" customWidth="1"/>
    <col min="14578" max="14579" width="11.140625" customWidth="1"/>
    <col min="14580" max="14580" width="12.42578125" customWidth="1"/>
    <col min="14581" max="14581" width="11.42578125" customWidth="1"/>
    <col min="14582" max="14582" width="13.5703125" customWidth="1"/>
    <col min="14821" max="14821" width="23.140625" customWidth="1"/>
    <col min="14822" max="14822" width="42.85546875" customWidth="1"/>
    <col min="14824" max="14824" width="11.28515625" customWidth="1"/>
    <col min="14825" max="14825" width="12.85546875" customWidth="1"/>
    <col min="14826" max="14826" width="12.140625" customWidth="1"/>
    <col min="14827" max="14827" width="11.7109375" customWidth="1"/>
    <col min="14828" max="14828" width="11.42578125" customWidth="1"/>
    <col min="14829" max="14829" width="12.7109375" customWidth="1"/>
    <col min="14830" max="14830" width="4.140625" customWidth="1"/>
    <col min="14831" max="14831" width="45.28515625" customWidth="1"/>
    <col min="14832" max="14832" width="14.85546875" customWidth="1"/>
    <col min="14833" max="14833" width="12.28515625" customWidth="1"/>
    <col min="14834" max="14835" width="11.140625" customWidth="1"/>
    <col min="14836" max="14836" width="12.42578125" customWidth="1"/>
    <col min="14837" max="14837" width="11.42578125" customWidth="1"/>
    <col min="14838" max="14838" width="13.5703125" customWidth="1"/>
    <col min="15077" max="15077" width="23.140625" customWidth="1"/>
    <col min="15078" max="15078" width="42.85546875" customWidth="1"/>
    <col min="15080" max="15080" width="11.28515625" customWidth="1"/>
    <col min="15081" max="15081" width="12.85546875" customWidth="1"/>
    <col min="15082" max="15082" width="12.140625" customWidth="1"/>
    <col min="15083" max="15083" width="11.7109375" customWidth="1"/>
    <col min="15084" max="15084" width="11.42578125" customWidth="1"/>
    <col min="15085" max="15085" width="12.7109375" customWidth="1"/>
    <col min="15086" max="15086" width="4.140625" customWidth="1"/>
    <col min="15087" max="15087" width="45.28515625" customWidth="1"/>
    <col min="15088" max="15088" width="14.85546875" customWidth="1"/>
    <col min="15089" max="15089" width="12.28515625" customWidth="1"/>
    <col min="15090" max="15091" width="11.140625" customWidth="1"/>
    <col min="15092" max="15092" width="12.42578125" customWidth="1"/>
    <col min="15093" max="15093" width="11.42578125" customWidth="1"/>
    <col min="15094" max="15094" width="13.5703125" customWidth="1"/>
    <col min="15333" max="15333" width="23.140625" customWidth="1"/>
    <col min="15334" max="15334" width="42.85546875" customWidth="1"/>
    <col min="15336" max="15336" width="11.28515625" customWidth="1"/>
    <col min="15337" max="15337" width="12.85546875" customWidth="1"/>
    <col min="15338" max="15338" width="12.140625" customWidth="1"/>
    <col min="15339" max="15339" width="11.7109375" customWidth="1"/>
    <col min="15340" max="15340" width="11.42578125" customWidth="1"/>
    <col min="15341" max="15341" width="12.7109375" customWidth="1"/>
    <col min="15342" max="15342" width="4.140625" customWidth="1"/>
    <col min="15343" max="15343" width="45.28515625" customWidth="1"/>
    <col min="15344" max="15344" width="14.85546875" customWidth="1"/>
    <col min="15345" max="15345" width="12.28515625" customWidth="1"/>
    <col min="15346" max="15347" width="11.140625" customWidth="1"/>
    <col min="15348" max="15348" width="12.42578125" customWidth="1"/>
    <col min="15349" max="15349" width="11.42578125" customWidth="1"/>
    <col min="15350" max="15350" width="13.5703125" customWidth="1"/>
    <col min="15589" max="15589" width="23.140625" customWidth="1"/>
    <col min="15590" max="15590" width="42.85546875" customWidth="1"/>
    <col min="15592" max="15592" width="11.28515625" customWidth="1"/>
    <col min="15593" max="15593" width="12.85546875" customWidth="1"/>
    <col min="15594" max="15594" width="12.140625" customWidth="1"/>
    <col min="15595" max="15595" width="11.7109375" customWidth="1"/>
    <col min="15596" max="15596" width="11.42578125" customWidth="1"/>
    <col min="15597" max="15597" width="12.7109375" customWidth="1"/>
    <col min="15598" max="15598" width="4.140625" customWidth="1"/>
    <col min="15599" max="15599" width="45.28515625" customWidth="1"/>
    <col min="15600" max="15600" width="14.85546875" customWidth="1"/>
    <col min="15601" max="15601" width="12.28515625" customWidth="1"/>
    <col min="15602" max="15603" width="11.140625" customWidth="1"/>
    <col min="15604" max="15604" width="12.42578125" customWidth="1"/>
    <col min="15605" max="15605" width="11.42578125" customWidth="1"/>
    <col min="15606" max="15606" width="13.5703125" customWidth="1"/>
    <col min="15845" max="15845" width="23.140625" customWidth="1"/>
    <col min="15846" max="15846" width="42.85546875" customWidth="1"/>
    <col min="15848" max="15848" width="11.28515625" customWidth="1"/>
    <col min="15849" max="15849" width="12.85546875" customWidth="1"/>
    <col min="15850" max="15850" width="12.140625" customWidth="1"/>
    <col min="15851" max="15851" width="11.7109375" customWidth="1"/>
    <col min="15852" max="15852" width="11.42578125" customWidth="1"/>
    <col min="15853" max="15853" width="12.7109375" customWidth="1"/>
    <col min="15854" max="15854" width="4.140625" customWidth="1"/>
    <col min="15855" max="15855" width="45.28515625" customWidth="1"/>
    <col min="15856" max="15856" width="14.85546875" customWidth="1"/>
    <col min="15857" max="15857" width="12.28515625" customWidth="1"/>
    <col min="15858" max="15859" width="11.140625" customWidth="1"/>
    <col min="15860" max="15860" width="12.42578125" customWidth="1"/>
    <col min="15861" max="15861" width="11.42578125" customWidth="1"/>
    <col min="15862" max="15862" width="13.5703125" customWidth="1"/>
    <col min="16101" max="16101" width="23.140625" customWidth="1"/>
    <col min="16102" max="16102" width="42.85546875" customWidth="1"/>
    <col min="16104" max="16104" width="11.28515625" customWidth="1"/>
    <col min="16105" max="16105" width="12.85546875" customWidth="1"/>
    <col min="16106" max="16106" width="12.140625" customWidth="1"/>
    <col min="16107" max="16107" width="11.7109375" customWidth="1"/>
    <col min="16108" max="16108" width="11.42578125" customWidth="1"/>
    <col min="16109" max="16109" width="12.7109375" customWidth="1"/>
    <col min="16110" max="16110" width="4.140625" customWidth="1"/>
    <col min="16111" max="16111" width="45.28515625" customWidth="1"/>
    <col min="16112" max="16112" width="14.85546875" customWidth="1"/>
    <col min="16113" max="16113" width="12.28515625" customWidth="1"/>
    <col min="16114" max="16115" width="11.140625" customWidth="1"/>
    <col min="16116" max="16116" width="12.42578125" customWidth="1"/>
    <col min="16117" max="16117" width="11.42578125" customWidth="1"/>
    <col min="16118" max="16118" width="13.5703125" customWidth="1"/>
  </cols>
  <sheetData>
    <row r="2" spans="1:9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</row>
    <row r="3" spans="1:9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</row>
    <row r="4" spans="1:9" ht="18.75" x14ac:dyDescent="0.3">
      <c r="A4" s="2" t="s">
        <v>134</v>
      </c>
      <c r="B4" s="2"/>
      <c r="C4" s="2"/>
      <c r="D4" s="2"/>
      <c r="E4" s="2"/>
      <c r="F4" s="2"/>
      <c r="G4" s="3"/>
      <c r="H4" s="3"/>
      <c r="I4" s="4"/>
    </row>
    <row r="5" spans="1:9" ht="18.75" x14ac:dyDescent="0.3">
      <c r="A5" s="2" t="s">
        <v>174</v>
      </c>
      <c r="B5" s="2"/>
      <c r="C5" s="2"/>
      <c r="D5" s="2"/>
      <c r="E5" s="2"/>
      <c r="F5" s="2"/>
      <c r="G5" s="3"/>
      <c r="H5" s="3"/>
      <c r="I5" s="4"/>
    </row>
    <row r="6" spans="1:9" ht="18.75" x14ac:dyDescent="0.3">
      <c r="A6" s="2" t="s">
        <v>172</v>
      </c>
      <c r="B6" s="2"/>
      <c r="C6" s="2"/>
      <c r="D6" s="2"/>
      <c r="E6" s="2"/>
      <c r="F6" s="2"/>
      <c r="G6" s="3"/>
      <c r="H6" s="3"/>
      <c r="I6" s="4"/>
    </row>
    <row r="7" spans="1:9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</row>
    <row r="8" spans="1:9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</row>
    <row r="9" spans="1:9" x14ac:dyDescent="0.25">
      <c r="A9" s="7" t="s">
        <v>5</v>
      </c>
      <c r="B9" s="8"/>
      <c r="C9" s="9"/>
      <c r="D9" s="9"/>
      <c r="E9" s="9"/>
      <c r="F9" s="9"/>
      <c r="G9" s="9"/>
      <c r="H9" s="10"/>
      <c r="I9" s="4"/>
    </row>
    <row r="10" spans="1:9" x14ac:dyDescent="0.25">
      <c r="A10" s="11" t="s">
        <v>6</v>
      </c>
      <c r="B10" s="12">
        <f>B12</f>
        <v>7335.4</v>
      </c>
      <c r="C10" s="13"/>
      <c r="D10" s="13"/>
      <c r="E10" s="13"/>
      <c r="F10" s="13"/>
      <c r="G10" s="13"/>
      <c r="H10" s="14"/>
      <c r="I10" s="4"/>
    </row>
    <row r="11" spans="1:9" x14ac:dyDescent="0.25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</row>
    <row r="12" spans="1:9" x14ac:dyDescent="0.25">
      <c r="A12" s="19" t="s">
        <v>19</v>
      </c>
      <c r="B12" s="12">
        <v>7335.4</v>
      </c>
      <c r="C12" s="13"/>
      <c r="D12" s="13"/>
      <c r="E12" s="13"/>
      <c r="F12" s="13"/>
      <c r="G12" s="13"/>
      <c r="H12" s="14"/>
      <c r="I12" s="4"/>
    </row>
    <row r="13" spans="1:9" ht="15.7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</row>
    <row r="14" spans="1:9" x14ac:dyDescent="0.25">
      <c r="A14" s="24"/>
      <c r="B14" s="25"/>
      <c r="C14" s="13" t="s">
        <v>24</v>
      </c>
      <c r="D14" s="26"/>
      <c r="E14" s="93" t="s">
        <v>25</v>
      </c>
      <c r="F14" s="94"/>
      <c r="G14" s="13" t="s">
        <v>26</v>
      </c>
      <c r="H14" s="28"/>
      <c r="I14" s="29"/>
    </row>
    <row r="15" spans="1:9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</row>
    <row r="16" spans="1:9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</row>
    <row r="17" spans="1:9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</row>
    <row r="18" spans="1:9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</row>
    <row r="19" spans="1:9" ht="16.5" customHeight="1" x14ac:dyDescent="0.25">
      <c r="A19" s="40" t="s">
        <v>38</v>
      </c>
      <c r="B19" s="31" t="s">
        <v>39</v>
      </c>
      <c r="C19" s="41">
        <f>D19*2*7335.4</f>
        <v>38730.911999999997</v>
      </c>
      <c r="D19" s="42">
        <v>2.64</v>
      </c>
      <c r="E19" s="41">
        <f>F19*2*7335.4</f>
        <v>38730.911999999997</v>
      </c>
      <c r="F19" s="42">
        <v>2.64</v>
      </c>
      <c r="G19" s="43">
        <f>C19-E19</f>
        <v>0</v>
      </c>
      <c r="H19" s="42">
        <f>D19-F19</f>
        <v>0</v>
      </c>
      <c r="I19" s="44"/>
    </row>
    <row r="20" spans="1:9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</row>
    <row r="21" spans="1:9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</row>
    <row r="22" spans="1:9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</row>
    <row r="23" spans="1:9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</row>
    <row r="24" spans="1:9" ht="16.5" customHeight="1" x14ac:dyDescent="0.25">
      <c r="A24" s="24" t="s">
        <v>50</v>
      </c>
      <c r="B24" s="31" t="s">
        <v>111</v>
      </c>
      <c r="C24" s="32"/>
      <c r="D24" s="33"/>
      <c r="E24" s="32"/>
      <c r="F24" s="33"/>
      <c r="G24" s="34"/>
      <c r="H24" s="33"/>
      <c r="I24" s="35"/>
    </row>
    <row r="25" spans="1:9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</row>
    <row r="26" spans="1:9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</row>
    <row r="27" spans="1:9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</row>
    <row r="28" spans="1:9" x14ac:dyDescent="0.25">
      <c r="A28" s="24"/>
      <c r="B28" s="31"/>
      <c r="C28" s="32"/>
      <c r="D28" s="33"/>
      <c r="E28" s="32"/>
      <c r="F28" s="33"/>
      <c r="G28" s="34"/>
      <c r="H28" s="33"/>
      <c r="I28" s="35"/>
    </row>
    <row r="29" spans="1:9" x14ac:dyDescent="0.25">
      <c r="A29" s="45" t="s">
        <v>57</v>
      </c>
      <c r="B29" s="46" t="s">
        <v>39</v>
      </c>
      <c r="C29" s="41">
        <f>D29*2*7335.4</f>
        <v>46506.435999999994</v>
      </c>
      <c r="D29" s="47">
        <v>3.17</v>
      </c>
      <c r="E29" s="41">
        <f>F29*2*7335.4</f>
        <v>46506.435999999994</v>
      </c>
      <c r="F29" s="68">
        <v>3.17</v>
      </c>
      <c r="G29" s="43">
        <f>C29-E29</f>
        <v>0</v>
      </c>
      <c r="H29" s="47">
        <f>D29-F29</f>
        <v>0</v>
      </c>
      <c r="I29" s="35"/>
    </row>
    <row r="30" spans="1:9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</row>
    <row r="31" spans="1:9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</row>
    <row r="32" spans="1:9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</row>
    <row r="33" spans="1:9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</row>
    <row r="34" spans="1:9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</row>
    <row r="35" spans="1:9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</row>
    <row r="36" spans="1:9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</row>
    <row r="37" spans="1:9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</row>
    <row r="38" spans="1:9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</row>
    <row r="39" spans="1:9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</row>
    <row r="40" spans="1:9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</row>
    <row r="41" spans="1:9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</row>
    <row r="42" spans="1:9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</row>
    <row r="43" spans="1:9" x14ac:dyDescent="0.25">
      <c r="A43" s="27"/>
      <c r="B43" s="37"/>
      <c r="C43" s="38"/>
      <c r="D43" s="28"/>
      <c r="E43" s="38"/>
      <c r="F43" s="28"/>
      <c r="G43" s="39"/>
      <c r="H43" s="28"/>
      <c r="I43" s="35"/>
    </row>
    <row r="44" spans="1:9" x14ac:dyDescent="0.25">
      <c r="A44" s="45" t="s">
        <v>79</v>
      </c>
      <c r="B44" s="49" t="s">
        <v>80</v>
      </c>
      <c r="C44" s="41">
        <f>D44*2*7335.4</f>
        <v>19658.871999999999</v>
      </c>
      <c r="D44" s="47">
        <v>1.34</v>
      </c>
      <c r="E44" s="41">
        <f>F44*2*7335.4</f>
        <v>19658.871999999999</v>
      </c>
      <c r="F44" s="47">
        <v>1.34</v>
      </c>
      <c r="G44" s="43">
        <f>C44-E44</f>
        <v>0</v>
      </c>
      <c r="H44" s="47">
        <f>D44-F44</f>
        <v>0</v>
      </c>
      <c r="I44" s="35"/>
    </row>
    <row r="45" spans="1:9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</row>
    <row r="46" spans="1:9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</row>
    <row r="47" spans="1:9" x14ac:dyDescent="0.25">
      <c r="A47" s="40"/>
      <c r="B47" s="31"/>
      <c r="C47" s="50"/>
      <c r="D47" s="51"/>
      <c r="E47" s="50"/>
      <c r="F47" s="51"/>
      <c r="G47" s="52"/>
      <c r="H47" s="51"/>
      <c r="I47" s="35"/>
    </row>
    <row r="48" spans="1:9" x14ac:dyDescent="0.25">
      <c r="A48" s="45" t="s">
        <v>84</v>
      </c>
      <c r="B48" s="49" t="s">
        <v>85</v>
      </c>
      <c r="C48" s="41">
        <f>D48*2*7335.4</f>
        <v>8215.648000000001</v>
      </c>
      <c r="D48" s="47">
        <v>0.56000000000000005</v>
      </c>
      <c r="E48" s="41">
        <f>F48*2*7335.4</f>
        <v>8215.648000000001</v>
      </c>
      <c r="F48" s="47">
        <v>0.56000000000000005</v>
      </c>
      <c r="G48" s="43">
        <f>C48-E48</f>
        <v>0</v>
      </c>
      <c r="H48" s="47">
        <f>D48-F48</f>
        <v>0</v>
      </c>
      <c r="I48" s="35"/>
    </row>
    <row r="49" spans="1:9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</row>
    <row r="50" spans="1:9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</row>
    <row r="51" spans="1:9" x14ac:dyDescent="0.25">
      <c r="A51" s="40" t="s">
        <v>88</v>
      </c>
      <c r="B51" s="31" t="s">
        <v>89</v>
      </c>
      <c r="C51" s="41">
        <f>D51*2*7335.4</f>
        <v>63084.439999999995</v>
      </c>
      <c r="D51" s="42">
        <v>4.3</v>
      </c>
      <c r="E51" s="41">
        <f>F51*2*7335.4</f>
        <v>63084.439999999995</v>
      </c>
      <c r="F51" s="42">
        <v>4.3</v>
      </c>
      <c r="G51" s="43">
        <f>C51-E51</f>
        <v>0</v>
      </c>
      <c r="H51" s="47">
        <f>D51-F51</f>
        <v>0</v>
      </c>
      <c r="I51" s="35"/>
    </row>
    <row r="52" spans="1:9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</row>
    <row r="53" spans="1:9" x14ac:dyDescent="0.25">
      <c r="A53" s="40" t="s">
        <v>92</v>
      </c>
      <c r="B53" s="31" t="s">
        <v>116</v>
      </c>
      <c r="C53" s="60"/>
      <c r="D53" s="61"/>
      <c r="E53" s="60"/>
      <c r="F53" s="61"/>
      <c r="G53" s="62"/>
      <c r="H53" s="61"/>
      <c r="I53" s="35"/>
    </row>
    <row r="54" spans="1:9" x14ac:dyDescent="0.25">
      <c r="A54" s="24" t="s">
        <v>49</v>
      </c>
      <c r="B54" s="31" t="s">
        <v>115</v>
      </c>
      <c r="C54" s="60"/>
      <c r="D54" s="61"/>
      <c r="E54" s="60"/>
      <c r="F54" s="61"/>
      <c r="G54" s="62"/>
      <c r="H54" s="61"/>
      <c r="I54" s="35"/>
    </row>
    <row r="55" spans="1:9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</row>
    <row r="56" spans="1:9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9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9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9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9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9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9" x14ac:dyDescent="0.25">
      <c r="A62" s="45" t="s">
        <v>100</v>
      </c>
      <c r="B62" s="49" t="s">
        <v>101</v>
      </c>
      <c r="C62" s="41">
        <f>D62*2*7335.4</f>
        <v>68952.759999999995</v>
      </c>
      <c r="D62" s="47">
        <v>4.7</v>
      </c>
      <c r="E62" s="41">
        <f>F62*2*7335.4</f>
        <v>68952.759999999995</v>
      </c>
      <c r="F62" s="47">
        <v>4.7</v>
      </c>
      <c r="G62" s="43">
        <f>C62-E62</f>
        <v>0</v>
      </c>
      <c r="H62" s="47">
        <f>D62-F62</f>
        <v>0</v>
      </c>
      <c r="I62" s="35"/>
    </row>
    <row r="63" spans="1:9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9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144</v>
      </c>
      <c r="C66" s="64"/>
      <c r="D66" s="146"/>
      <c r="E66" s="64"/>
      <c r="F66" s="65"/>
      <c r="G66" s="66"/>
      <c r="H66" s="65"/>
      <c r="I66" s="44"/>
    </row>
    <row r="67" spans="1:9" x14ac:dyDescent="0.25">
      <c r="A67" s="82" t="s">
        <v>102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47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106</v>
      </c>
      <c r="B80" s="49" t="s">
        <v>107</v>
      </c>
      <c r="C80" s="64"/>
      <c r="D80" s="146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118</v>
      </c>
      <c r="B89" s="49" t="s">
        <v>120</v>
      </c>
      <c r="C89" s="41">
        <f>D89*2*7335.4</f>
        <v>440.12399999999997</v>
      </c>
      <c r="D89" s="68">
        <v>0.03</v>
      </c>
      <c r="E89" s="41">
        <f>F89*2*7335.4</f>
        <v>0</v>
      </c>
      <c r="F89" s="42">
        <v>0</v>
      </c>
      <c r="G89" s="43">
        <f>C89-E89</f>
        <v>440.12399999999997</v>
      </c>
      <c r="H89" s="47">
        <f>D89-F89</f>
        <v>0.03</v>
      </c>
      <c r="I89" s="35"/>
    </row>
    <row r="90" spans="1:9" x14ac:dyDescent="0.25">
      <c r="A90" s="40" t="s">
        <v>119</v>
      </c>
      <c r="B90" s="31" t="s">
        <v>121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69" t="s">
        <v>122</v>
      </c>
      <c r="B91" s="108" t="s">
        <v>109</v>
      </c>
      <c r="C91" s="41">
        <f>D91*2*7335.4</f>
        <v>24646.944</v>
      </c>
      <c r="D91" s="68">
        <v>1.68</v>
      </c>
      <c r="E91" s="41">
        <f>F91*2*7335.4</f>
        <v>24646.944</v>
      </c>
      <c r="F91" s="68">
        <v>1.68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117</v>
      </c>
      <c r="B92" s="107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175</v>
      </c>
      <c r="B93" s="49" t="s">
        <v>85</v>
      </c>
      <c r="C93" s="41">
        <f>D93*2*7335.4</f>
        <v>10122.851999999999</v>
      </c>
      <c r="D93" s="77">
        <v>0.69</v>
      </c>
      <c r="E93" s="41">
        <f>F93*2*7335.4</f>
        <v>10122.851999999999</v>
      </c>
      <c r="F93" s="68">
        <v>0.69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09"/>
      <c r="E94" s="55"/>
      <c r="F94" s="51"/>
      <c r="G94" s="52"/>
      <c r="H94" s="51"/>
      <c r="I94" s="44"/>
    </row>
    <row r="95" spans="1:9" x14ac:dyDescent="0.25">
      <c r="A95" s="45" t="s">
        <v>176</v>
      </c>
      <c r="B95" s="49" t="s">
        <v>85</v>
      </c>
      <c r="C95" s="41">
        <f>D95*2*7335.4</f>
        <v>14817.508</v>
      </c>
      <c r="D95" s="77">
        <v>1.01</v>
      </c>
      <c r="E95" s="41">
        <f>F95*2*7335.4</f>
        <v>14817.508</v>
      </c>
      <c r="F95" s="77">
        <v>1.01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135</v>
      </c>
      <c r="B96" s="31"/>
      <c r="C96" s="50"/>
      <c r="D96" s="109"/>
      <c r="E96" s="50"/>
      <c r="F96" s="51"/>
      <c r="G96" s="52"/>
      <c r="H96" s="51"/>
      <c r="I96" s="44"/>
    </row>
    <row r="97" spans="1:9" x14ac:dyDescent="0.25">
      <c r="A97" s="53" t="s">
        <v>136</v>
      </c>
      <c r="B97" s="54"/>
      <c r="C97" s="55"/>
      <c r="D97" s="110"/>
      <c r="E97" s="55"/>
      <c r="F97" s="56"/>
      <c r="G97" s="57"/>
      <c r="H97" s="56"/>
      <c r="I97" s="44"/>
    </row>
    <row r="98" spans="1:9" x14ac:dyDescent="0.25">
      <c r="A98" s="40" t="s">
        <v>177</v>
      </c>
      <c r="B98" s="49" t="s">
        <v>85</v>
      </c>
      <c r="C98" s="41">
        <f>D98*2*7335.4</f>
        <v>8068.9400000000005</v>
      </c>
      <c r="D98" s="109">
        <v>0.55000000000000004</v>
      </c>
      <c r="E98" s="41">
        <f>F98*2*7335.4</f>
        <v>8068.9400000000005</v>
      </c>
      <c r="F98" s="109">
        <v>0.55000000000000004</v>
      </c>
      <c r="G98" s="43">
        <f>C98-E98</f>
        <v>0</v>
      </c>
      <c r="H98" s="47">
        <f>D98-F98</f>
        <v>0</v>
      </c>
      <c r="I98" s="44"/>
    </row>
    <row r="99" spans="1:9" x14ac:dyDescent="0.25">
      <c r="A99" s="40" t="s">
        <v>137</v>
      </c>
      <c r="B99" s="31"/>
      <c r="C99" s="50"/>
      <c r="D99" s="109"/>
      <c r="E99" s="50"/>
      <c r="F99" s="51"/>
      <c r="G99" s="52"/>
      <c r="H99" s="51"/>
      <c r="I99" s="44"/>
    </row>
    <row r="100" spans="1:9" x14ac:dyDescent="0.25">
      <c r="A100" s="45" t="s">
        <v>178</v>
      </c>
      <c r="B100" s="49" t="s">
        <v>85</v>
      </c>
      <c r="C100" s="41">
        <f>D100*2*7335.4</f>
        <v>2640.7439999999997</v>
      </c>
      <c r="D100" s="77">
        <v>0.18</v>
      </c>
      <c r="E100" s="41">
        <f>F100*2*7335.4</f>
        <v>2640.7439999999997</v>
      </c>
      <c r="F100" s="68">
        <v>0.18</v>
      </c>
      <c r="G100" s="43">
        <f>C100-E100</f>
        <v>0</v>
      </c>
      <c r="H100" s="47">
        <f>D100-F100</f>
        <v>0</v>
      </c>
      <c r="I100" s="97"/>
    </row>
    <row r="101" spans="1:9" x14ac:dyDescent="0.25">
      <c r="A101" s="53" t="s">
        <v>171</v>
      </c>
      <c r="B101" s="54"/>
      <c r="C101" s="50"/>
      <c r="D101" s="109"/>
      <c r="E101" s="55"/>
      <c r="F101" s="51"/>
      <c r="G101" s="52"/>
      <c r="H101" s="51"/>
      <c r="I101" s="44"/>
    </row>
    <row r="102" spans="1:9" x14ac:dyDescent="0.25">
      <c r="A102" s="45" t="s">
        <v>179</v>
      </c>
      <c r="B102" s="49"/>
      <c r="C102" s="41">
        <f>D102*2*7335.4</f>
        <v>30515.263999999999</v>
      </c>
      <c r="D102" s="68">
        <v>2.08</v>
      </c>
      <c r="E102" s="41">
        <f>F102*2*7335.4</f>
        <v>30515.263999999999</v>
      </c>
      <c r="F102" s="68">
        <v>2.08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138</v>
      </c>
      <c r="B103" s="31"/>
      <c r="C103" s="78"/>
      <c r="D103" s="83"/>
      <c r="E103" s="50"/>
      <c r="F103" s="51"/>
      <c r="G103" s="52"/>
      <c r="H103" s="51"/>
      <c r="I103" s="44"/>
    </row>
    <row r="104" spans="1:9" x14ac:dyDescent="0.25">
      <c r="A104" s="71" t="s">
        <v>167</v>
      </c>
      <c r="B104" s="49"/>
      <c r="C104" s="70">
        <f>C19+C29+C44+C48+C51+C62+C89+C91+C93+C95+C102+C98+C100</f>
        <v>336401.44400000002</v>
      </c>
      <c r="D104" s="70">
        <f>D19+D29+D44+D48+D51+D62+D89+D91+D93+D95+D102+D98+D100</f>
        <v>22.930000000000003</v>
      </c>
      <c r="E104" s="70">
        <f>E19+E29+E44+E48+E51+E62+E89+E91+E93+E95+E102+E98+E100</f>
        <v>335961.32</v>
      </c>
      <c r="F104" s="70">
        <f>F19+F29+F44+F48+F51+F62+F89+F91+F93+F95+F102+F98+F100</f>
        <v>22.900000000000002</v>
      </c>
      <c r="G104" s="43">
        <f>C104-E104</f>
        <v>440.12400000001071</v>
      </c>
      <c r="H104" s="47">
        <f>D104-F104</f>
        <v>3.0000000000001137E-2</v>
      </c>
      <c r="I104" s="35"/>
    </row>
    <row r="105" spans="1:9" x14ac:dyDescent="0.25">
      <c r="A105" s="72" t="s">
        <v>168</v>
      </c>
      <c r="B105" s="54"/>
      <c r="C105" s="73"/>
      <c r="D105" s="74"/>
      <c r="E105" s="73"/>
      <c r="F105" s="74"/>
      <c r="G105" s="52"/>
      <c r="H105" s="51"/>
      <c r="I105" s="35"/>
    </row>
    <row r="106" spans="1:9" x14ac:dyDescent="0.25">
      <c r="A106" s="75" t="s">
        <v>140</v>
      </c>
      <c r="B106" s="31"/>
      <c r="C106" s="41">
        <f>C108+C111+C114</f>
        <v>127195.83599999998</v>
      </c>
      <c r="D106" s="76">
        <f>D108+D111+D114</f>
        <v>8.67</v>
      </c>
      <c r="E106" s="41">
        <f>E108+E111+E114</f>
        <v>137538.45799999998</v>
      </c>
      <c r="F106" s="76">
        <f>F108+F111+F114</f>
        <v>9.3699999999999992</v>
      </c>
      <c r="G106" s="77">
        <f>C106-E106</f>
        <v>-10342.622000000003</v>
      </c>
      <c r="H106" s="47">
        <f>D106-F106</f>
        <v>-0.69999999999999929</v>
      </c>
      <c r="I106" s="35"/>
    </row>
    <row r="107" spans="1:9" x14ac:dyDescent="0.25">
      <c r="A107" s="75"/>
      <c r="B107" s="31"/>
      <c r="C107" s="78"/>
      <c r="D107" s="76"/>
      <c r="E107" s="79"/>
      <c r="F107" s="76"/>
      <c r="G107" s="80"/>
      <c r="H107" s="42"/>
      <c r="I107" s="35"/>
    </row>
    <row r="108" spans="1:9" x14ac:dyDescent="0.25">
      <c r="A108" s="63" t="s">
        <v>141</v>
      </c>
      <c r="B108" s="49" t="s">
        <v>124</v>
      </c>
      <c r="C108" s="41">
        <f>D108*2*7335.4</f>
        <v>18631.916000000001</v>
      </c>
      <c r="D108" s="95">
        <v>1.27</v>
      </c>
      <c r="E108" s="41">
        <v>37630.31</v>
      </c>
      <c r="F108" s="68">
        <v>2.56</v>
      </c>
      <c r="G108" s="96">
        <f>C108-E108</f>
        <v>-18998.393999999997</v>
      </c>
      <c r="H108" s="81">
        <f>D108-F108</f>
        <v>-1.29</v>
      </c>
      <c r="I108" s="97"/>
    </row>
    <row r="109" spans="1:9" x14ac:dyDescent="0.25">
      <c r="A109" s="82" t="s">
        <v>108</v>
      </c>
      <c r="B109" s="31"/>
      <c r="C109" s="98"/>
      <c r="D109" s="99"/>
      <c r="E109" s="100"/>
      <c r="F109" s="84"/>
      <c r="G109" s="101"/>
      <c r="H109" s="84"/>
      <c r="I109" s="97"/>
    </row>
    <row r="110" spans="1:9" x14ac:dyDescent="0.25">
      <c r="A110" s="82" t="s">
        <v>123</v>
      </c>
      <c r="B110" s="31"/>
      <c r="C110" s="98"/>
      <c r="D110" s="99"/>
      <c r="E110" s="100"/>
      <c r="F110" s="84"/>
      <c r="G110" s="101"/>
      <c r="H110" s="84"/>
      <c r="I110" s="35"/>
    </row>
    <row r="111" spans="1:9" x14ac:dyDescent="0.25">
      <c r="A111" s="63" t="s">
        <v>142</v>
      </c>
      <c r="B111" s="108" t="s">
        <v>109</v>
      </c>
      <c r="C111" s="41">
        <f>D111*2*7335.4</f>
        <v>99908.147999999986</v>
      </c>
      <c r="D111" s="102">
        <v>6.81</v>
      </c>
      <c r="E111" s="41">
        <f>F111*2*7335.4</f>
        <v>99908.147999999986</v>
      </c>
      <c r="F111" s="68">
        <v>6.81</v>
      </c>
      <c r="G111" s="96">
        <f>C111-E111</f>
        <v>0</v>
      </c>
      <c r="H111" s="81">
        <f>D111-F111</f>
        <v>0</v>
      </c>
      <c r="I111" s="150"/>
    </row>
    <row r="112" spans="1:9" x14ac:dyDescent="0.25">
      <c r="A112" s="82" t="s">
        <v>139</v>
      </c>
      <c r="B112" s="31"/>
      <c r="C112" s="98"/>
      <c r="D112" s="99"/>
      <c r="E112" s="100"/>
      <c r="F112" s="84"/>
      <c r="G112" s="101"/>
      <c r="H112" s="84"/>
      <c r="I112" s="35"/>
    </row>
    <row r="113" spans="1:9" x14ac:dyDescent="0.25">
      <c r="A113" s="82" t="s">
        <v>125</v>
      </c>
      <c r="B113" s="31"/>
      <c r="C113" s="98"/>
      <c r="D113" s="99"/>
      <c r="E113" s="100"/>
      <c r="F113" s="84"/>
      <c r="G113" s="101"/>
      <c r="H113" s="84"/>
      <c r="I113" s="44"/>
    </row>
    <row r="114" spans="1:9" x14ac:dyDescent="0.25">
      <c r="A114" s="63" t="s">
        <v>143</v>
      </c>
      <c r="B114" s="49" t="s">
        <v>113</v>
      </c>
      <c r="C114" s="41">
        <f>D114*2*7335.4</f>
        <v>8655.771999999999</v>
      </c>
      <c r="D114" s="95">
        <v>0.59</v>
      </c>
      <c r="E114" s="41">
        <f>F114*2*7335.4</f>
        <v>0</v>
      </c>
      <c r="F114" s="68">
        <v>0</v>
      </c>
      <c r="G114" s="96">
        <f>C114-E114</f>
        <v>8655.771999999999</v>
      </c>
      <c r="H114" s="81">
        <f>D114-F114</f>
        <v>0.59</v>
      </c>
      <c r="I114" s="35"/>
    </row>
    <row r="115" spans="1:9" x14ac:dyDescent="0.25">
      <c r="A115" s="82" t="s">
        <v>114</v>
      </c>
      <c r="B115" s="54"/>
      <c r="C115" s="103"/>
      <c r="D115" s="104"/>
      <c r="E115" s="105"/>
      <c r="F115" s="85"/>
      <c r="G115" s="106"/>
      <c r="H115" s="85"/>
      <c r="I115" s="35"/>
    </row>
    <row r="116" spans="1:9" x14ac:dyDescent="0.25">
      <c r="A116" s="45" t="s">
        <v>110</v>
      </c>
      <c r="B116" s="87"/>
      <c r="C116" s="86">
        <f>C104+C106</f>
        <v>463597.28</v>
      </c>
      <c r="D116" s="68">
        <f>D104+D106</f>
        <v>31.6</v>
      </c>
      <c r="E116" s="86">
        <f>E104+E106</f>
        <v>473499.77799999999</v>
      </c>
      <c r="F116" s="68">
        <f>F104+F106</f>
        <v>32.270000000000003</v>
      </c>
      <c r="G116" s="77">
        <f>C116-E116</f>
        <v>-9902.4979999999632</v>
      </c>
      <c r="H116" s="47">
        <f>D116-F116</f>
        <v>-0.67000000000000171</v>
      </c>
      <c r="I116" s="35"/>
    </row>
    <row r="117" spans="1:9" ht="15.75" thickBot="1" x14ac:dyDescent="0.3">
      <c r="A117" s="88" t="s">
        <v>169</v>
      </c>
      <c r="B117" s="89"/>
      <c r="C117" s="88"/>
      <c r="D117" s="90"/>
      <c r="E117" s="88"/>
      <c r="F117" s="91"/>
      <c r="G117" s="92"/>
      <c r="H117" s="91"/>
      <c r="I117" s="35"/>
    </row>
    <row r="118" spans="1:9" x14ac:dyDescent="0.25">
      <c r="A118" s="4"/>
      <c r="B118" s="4"/>
      <c r="C118" s="4"/>
      <c r="D118" s="35"/>
      <c r="E118" s="4"/>
      <c r="F118" s="4"/>
      <c r="G118" s="4"/>
      <c r="H118" s="4"/>
      <c r="I118" s="35"/>
    </row>
    <row r="119" spans="1:9" ht="15.75" x14ac:dyDescent="0.25">
      <c r="A119" s="3" t="s">
        <v>180</v>
      </c>
      <c r="B119" s="3"/>
      <c r="C119" s="3"/>
      <c r="D119" s="35"/>
      <c r="E119" s="3"/>
      <c r="F119" s="3"/>
      <c r="G119" s="3"/>
      <c r="H119" s="3"/>
      <c r="I119" s="35"/>
    </row>
    <row r="120" spans="1:9" ht="15.75" x14ac:dyDescent="0.25">
      <c r="A120" s="3" t="s">
        <v>3</v>
      </c>
      <c r="B120" s="3"/>
      <c r="C120" s="3"/>
      <c r="D120" s="35"/>
      <c r="E120" s="3"/>
      <c r="F120" s="3"/>
      <c r="G120" s="141"/>
      <c r="H120" s="3"/>
      <c r="I120" s="3"/>
    </row>
    <row r="121" spans="1:9" x14ac:dyDescent="0.25">
      <c r="G121" s="128"/>
    </row>
    <row r="122" spans="1:9" x14ac:dyDescent="0.25">
      <c r="G122" s="128"/>
    </row>
    <row r="123" spans="1:9" x14ac:dyDescent="0.25">
      <c r="G123" s="128"/>
    </row>
    <row r="124" spans="1:9" x14ac:dyDescent="0.25">
      <c r="E124" s="151"/>
      <c r="F124" s="151"/>
      <c r="G124" s="151"/>
      <c r="H124" s="151"/>
      <c r="I124" s="151"/>
    </row>
    <row r="125" spans="1:9" x14ac:dyDescent="0.25">
      <c r="E125" s="151"/>
      <c r="F125" s="151"/>
      <c r="G125" s="152"/>
      <c r="H125" s="152"/>
      <c r="I125" s="152"/>
    </row>
    <row r="126" spans="1:9" x14ac:dyDescent="0.25">
      <c r="E126" s="152"/>
      <c r="F126" s="151"/>
      <c r="G126" s="152"/>
      <c r="H126" s="152"/>
      <c r="I126" s="152"/>
    </row>
    <row r="127" spans="1:9" x14ac:dyDescent="0.25">
      <c r="E127" s="152"/>
      <c r="F127" s="151"/>
      <c r="G127" s="152"/>
      <c r="H127" s="152"/>
      <c r="I127" s="152"/>
    </row>
    <row r="128" spans="1:9" x14ac:dyDescent="0.25">
      <c r="E128" s="151"/>
      <c r="F128" s="151"/>
      <c r="G128" s="152"/>
      <c r="H128" s="151"/>
      <c r="I128" s="152"/>
    </row>
    <row r="129" spans="5:9" x14ac:dyDescent="0.25">
      <c r="E129" s="151"/>
      <c r="F129" s="151"/>
      <c r="G129" s="151"/>
      <c r="H129" s="151"/>
      <c r="I129" s="152"/>
    </row>
    <row r="130" spans="5:9" x14ac:dyDescent="0.25">
      <c r="I130" s="128"/>
    </row>
    <row r="133" spans="5:9" x14ac:dyDescent="0.25">
      <c r="G133" s="128"/>
      <c r="H133" s="128"/>
      <c r="I133" s="128"/>
    </row>
    <row r="134" spans="5:9" x14ac:dyDescent="0.25">
      <c r="G134" s="128"/>
      <c r="H134" s="128"/>
      <c r="I134" s="128"/>
    </row>
    <row r="135" spans="5:9" x14ac:dyDescent="0.25">
      <c r="G135" s="128"/>
      <c r="H135" s="128"/>
      <c r="I135" s="128"/>
    </row>
    <row r="136" spans="5:9" x14ac:dyDescent="0.25">
      <c r="G136" s="128"/>
      <c r="I136" s="128"/>
    </row>
    <row r="140" spans="5:9" x14ac:dyDescent="0.25">
      <c r="G140" s="128"/>
    </row>
    <row r="141" spans="5:9" x14ac:dyDescent="0.25">
      <c r="G141" s="128"/>
    </row>
    <row r="142" spans="5:9" x14ac:dyDescent="0.25">
      <c r="G142" s="128"/>
      <c r="H142" s="128"/>
    </row>
    <row r="143" spans="5:9" x14ac:dyDescent="0.25">
      <c r="G143" s="128"/>
    </row>
    <row r="144" spans="5:9" x14ac:dyDescent="0.25">
      <c r="G144" s="128"/>
    </row>
    <row r="146" spans="7:9" x14ac:dyDescent="0.25">
      <c r="G146" s="149"/>
    </row>
    <row r="147" spans="7:9" x14ac:dyDescent="0.25">
      <c r="G147" s="128"/>
    </row>
    <row r="148" spans="7:9" x14ac:dyDescent="0.25">
      <c r="G148" s="128"/>
      <c r="I148" s="128"/>
    </row>
    <row r="149" spans="7:9" x14ac:dyDescent="0.25">
      <c r="G149" s="128"/>
    </row>
    <row r="150" spans="7:9" x14ac:dyDescent="0.25">
      <c r="G150" s="128"/>
    </row>
    <row r="151" spans="7:9" x14ac:dyDescent="0.25">
      <c r="G151" s="149"/>
    </row>
    <row r="153" spans="7:9" x14ac:dyDescent="0.25">
      <c r="G153" s="149"/>
    </row>
    <row r="154" spans="7:9" x14ac:dyDescent="0.25">
      <c r="G154" s="149"/>
    </row>
    <row r="157" spans="7:9" x14ac:dyDescent="0.25">
      <c r="G157" s="128"/>
    </row>
    <row r="158" spans="7:9" x14ac:dyDescent="0.25">
      <c r="G158" s="149"/>
    </row>
    <row r="159" spans="7:9" x14ac:dyDescent="0.25">
      <c r="G159" s="149"/>
    </row>
  </sheetData>
  <pageMargins left="0" right="0" top="0" bottom="0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F056-3D4D-4938-B366-13ABA2F8CE05}">
  <sheetPr>
    <pageSetUpPr fitToPage="1"/>
  </sheetPr>
  <dimension ref="A1:Z168"/>
  <sheetViews>
    <sheetView tabSelected="1" workbookViewId="0">
      <selection activeCell="A7" sqref="A7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5703125" customWidth="1"/>
    <col min="14" max="14" width="11.28515625" customWidth="1"/>
    <col min="15" max="15" width="12.140625" customWidth="1"/>
    <col min="16" max="16" width="11.28515625" customWidth="1"/>
    <col min="17" max="18" width="11.140625" customWidth="1"/>
    <col min="19" max="19" width="11.7109375" customWidth="1"/>
    <col min="20" max="20" width="10.85546875" customWidth="1"/>
    <col min="21" max="21" width="13.42578125" customWidth="1"/>
    <col min="22" max="22" width="10.7109375" customWidth="1"/>
    <col min="23" max="23" width="10.5703125" customWidth="1"/>
    <col min="24" max="24" width="10.85546875" customWidth="1"/>
    <col min="25" max="25" width="11.140625" customWidth="1"/>
    <col min="26" max="26" width="10.42578125" customWidth="1"/>
    <col min="248" max="248" width="23.140625" customWidth="1"/>
    <col min="249" max="249" width="42.85546875" customWidth="1"/>
    <col min="251" max="251" width="11.28515625" customWidth="1"/>
    <col min="252" max="252" width="12.85546875" customWidth="1"/>
    <col min="253" max="253" width="12.140625" customWidth="1"/>
    <col min="254" max="254" width="11.7109375" customWidth="1"/>
    <col min="255" max="255" width="11.42578125" customWidth="1"/>
    <col min="256" max="256" width="12.7109375" customWidth="1"/>
    <col min="257" max="257" width="4.140625" customWidth="1"/>
    <col min="258" max="258" width="45.28515625" customWidth="1"/>
    <col min="259" max="259" width="14.85546875" customWidth="1"/>
    <col min="260" max="260" width="12.28515625" customWidth="1"/>
    <col min="261" max="262" width="11.140625" customWidth="1"/>
    <col min="263" max="263" width="12.42578125" customWidth="1"/>
    <col min="264" max="264" width="11.42578125" customWidth="1"/>
    <col min="265" max="265" width="13.5703125" customWidth="1"/>
    <col min="504" max="504" width="23.140625" customWidth="1"/>
    <col min="505" max="505" width="42.85546875" customWidth="1"/>
    <col min="507" max="507" width="11.28515625" customWidth="1"/>
    <col min="508" max="508" width="12.85546875" customWidth="1"/>
    <col min="509" max="509" width="12.140625" customWidth="1"/>
    <col min="510" max="510" width="11.7109375" customWidth="1"/>
    <col min="511" max="511" width="11.42578125" customWidth="1"/>
    <col min="512" max="512" width="12.7109375" customWidth="1"/>
    <col min="513" max="513" width="4.140625" customWidth="1"/>
    <col min="514" max="514" width="45.28515625" customWidth="1"/>
    <col min="515" max="515" width="14.85546875" customWidth="1"/>
    <col min="516" max="516" width="12.28515625" customWidth="1"/>
    <col min="517" max="518" width="11.140625" customWidth="1"/>
    <col min="519" max="519" width="12.42578125" customWidth="1"/>
    <col min="520" max="520" width="11.42578125" customWidth="1"/>
    <col min="521" max="521" width="13.5703125" customWidth="1"/>
    <col min="760" max="760" width="23.140625" customWidth="1"/>
    <col min="761" max="761" width="42.85546875" customWidth="1"/>
    <col min="763" max="763" width="11.28515625" customWidth="1"/>
    <col min="764" max="764" width="12.85546875" customWidth="1"/>
    <col min="765" max="765" width="12.140625" customWidth="1"/>
    <col min="766" max="766" width="11.7109375" customWidth="1"/>
    <col min="767" max="767" width="11.42578125" customWidth="1"/>
    <col min="768" max="768" width="12.7109375" customWidth="1"/>
    <col min="769" max="769" width="4.140625" customWidth="1"/>
    <col min="770" max="770" width="45.28515625" customWidth="1"/>
    <col min="771" max="771" width="14.85546875" customWidth="1"/>
    <col min="772" max="772" width="12.28515625" customWidth="1"/>
    <col min="773" max="774" width="11.140625" customWidth="1"/>
    <col min="775" max="775" width="12.42578125" customWidth="1"/>
    <col min="776" max="776" width="11.42578125" customWidth="1"/>
    <col min="777" max="777" width="13.5703125" customWidth="1"/>
    <col min="1016" max="1016" width="23.140625" customWidth="1"/>
    <col min="1017" max="1017" width="42.85546875" customWidth="1"/>
    <col min="1019" max="1019" width="11.28515625" customWidth="1"/>
    <col min="1020" max="1020" width="12.85546875" customWidth="1"/>
    <col min="1021" max="1021" width="12.140625" customWidth="1"/>
    <col min="1022" max="1022" width="11.7109375" customWidth="1"/>
    <col min="1023" max="1023" width="11.42578125" customWidth="1"/>
    <col min="1024" max="1024" width="12.7109375" customWidth="1"/>
    <col min="1025" max="1025" width="4.140625" customWidth="1"/>
    <col min="1026" max="1026" width="45.28515625" customWidth="1"/>
    <col min="1027" max="1027" width="14.85546875" customWidth="1"/>
    <col min="1028" max="1028" width="12.28515625" customWidth="1"/>
    <col min="1029" max="1030" width="11.140625" customWidth="1"/>
    <col min="1031" max="1031" width="12.42578125" customWidth="1"/>
    <col min="1032" max="1032" width="11.42578125" customWidth="1"/>
    <col min="1033" max="1033" width="13.5703125" customWidth="1"/>
    <col min="1272" max="1272" width="23.140625" customWidth="1"/>
    <col min="1273" max="1273" width="42.85546875" customWidth="1"/>
    <col min="1275" max="1275" width="11.28515625" customWidth="1"/>
    <col min="1276" max="1276" width="12.85546875" customWidth="1"/>
    <col min="1277" max="1277" width="12.140625" customWidth="1"/>
    <col min="1278" max="1278" width="11.7109375" customWidth="1"/>
    <col min="1279" max="1279" width="11.42578125" customWidth="1"/>
    <col min="1280" max="1280" width="12.7109375" customWidth="1"/>
    <col min="1281" max="1281" width="4.140625" customWidth="1"/>
    <col min="1282" max="1282" width="45.28515625" customWidth="1"/>
    <col min="1283" max="1283" width="14.85546875" customWidth="1"/>
    <col min="1284" max="1284" width="12.28515625" customWidth="1"/>
    <col min="1285" max="1286" width="11.140625" customWidth="1"/>
    <col min="1287" max="1287" width="12.42578125" customWidth="1"/>
    <col min="1288" max="1288" width="11.42578125" customWidth="1"/>
    <col min="1289" max="1289" width="13.5703125" customWidth="1"/>
    <col min="1528" max="1528" width="23.140625" customWidth="1"/>
    <col min="1529" max="1529" width="42.85546875" customWidth="1"/>
    <col min="1531" max="1531" width="11.28515625" customWidth="1"/>
    <col min="1532" max="1532" width="12.85546875" customWidth="1"/>
    <col min="1533" max="1533" width="12.140625" customWidth="1"/>
    <col min="1534" max="1534" width="11.7109375" customWidth="1"/>
    <col min="1535" max="1535" width="11.42578125" customWidth="1"/>
    <col min="1536" max="1536" width="12.7109375" customWidth="1"/>
    <col min="1537" max="1537" width="4.140625" customWidth="1"/>
    <col min="1538" max="1538" width="45.28515625" customWidth="1"/>
    <col min="1539" max="1539" width="14.85546875" customWidth="1"/>
    <col min="1540" max="1540" width="12.28515625" customWidth="1"/>
    <col min="1541" max="1542" width="11.140625" customWidth="1"/>
    <col min="1543" max="1543" width="12.42578125" customWidth="1"/>
    <col min="1544" max="1544" width="11.42578125" customWidth="1"/>
    <col min="1545" max="1545" width="13.5703125" customWidth="1"/>
    <col min="1784" max="1784" width="23.140625" customWidth="1"/>
    <col min="1785" max="1785" width="42.85546875" customWidth="1"/>
    <col min="1787" max="1787" width="11.28515625" customWidth="1"/>
    <col min="1788" max="1788" width="12.85546875" customWidth="1"/>
    <col min="1789" max="1789" width="12.140625" customWidth="1"/>
    <col min="1790" max="1790" width="11.7109375" customWidth="1"/>
    <col min="1791" max="1791" width="11.42578125" customWidth="1"/>
    <col min="1792" max="1792" width="12.7109375" customWidth="1"/>
    <col min="1793" max="1793" width="4.140625" customWidth="1"/>
    <col min="1794" max="1794" width="45.28515625" customWidth="1"/>
    <col min="1795" max="1795" width="14.85546875" customWidth="1"/>
    <col min="1796" max="1796" width="12.28515625" customWidth="1"/>
    <col min="1797" max="1798" width="11.140625" customWidth="1"/>
    <col min="1799" max="1799" width="12.42578125" customWidth="1"/>
    <col min="1800" max="1800" width="11.42578125" customWidth="1"/>
    <col min="1801" max="1801" width="13.5703125" customWidth="1"/>
    <col min="2040" max="2040" width="23.140625" customWidth="1"/>
    <col min="2041" max="2041" width="42.85546875" customWidth="1"/>
    <col min="2043" max="2043" width="11.28515625" customWidth="1"/>
    <col min="2044" max="2044" width="12.85546875" customWidth="1"/>
    <col min="2045" max="2045" width="12.140625" customWidth="1"/>
    <col min="2046" max="2046" width="11.7109375" customWidth="1"/>
    <col min="2047" max="2047" width="11.42578125" customWidth="1"/>
    <col min="2048" max="2048" width="12.7109375" customWidth="1"/>
    <col min="2049" max="2049" width="4.140625" customWidth="1"/>
    <col min="2050" max="2050" width="45.28515625" customWidth="1"/>
    <col min="2051" max="2051" width="14.85546875" customWidth="1"/>
    <col min="2052" max="2052" width="12.28515625" customWidth="1"/>
    <col min="2053" max="2054" width="11.140625" customWidth="1"/>
    <col min="2055" max="2055" width="12.42578125" customWidth="1"/>
    <col min="2056" max="2056" width="11.42578125" customWidth="1"/>
    <col min="2057" max="2057" width="13.5703125" customWidth="1"/>
    <col min="2296" max="2296" width="23.140625" customWidth="1"/>
    <col min="2297" max="2297" width="42.85546875" customWidth="1"/>
    <col min="2299" max="2299" width="11.28515625" customWidth="1"/>
    <col min="2300" max="2300" width="12.85546875" customWidth="1"/>
    <col min="2301" max="2301" width="12.140625" customWidth="1"/>
    <col min="2302" max="2302" width="11.7109375" customWidth="1"/>
    <col min="2303" max="2303" width="11.42578125" customWidth="1"/>
    <col min="2304" max="2304" width="12.7109375" customWidth="1"/>
    <col min="2305" max="2305" width="4.140625" customWidth="1"/>
    <col min="2306" max="2306" width="45.28515625" customWidth="1"/>
    <col min="2307" max="2307" width="14.85546875" customWidth="1"/>
    <col min="2308" max="2308" width="12.28515625" customWidth="1"/>
    <col min="2309" max="2310" width="11.140625" customWidth="1"/>
    <col min="2311" max="2311" width="12.42578125" customWidth="1"/>
    <col min="2312" max="2312" width="11.42578125" customWidth="1"/>
    <col min="2313" max="2313" width="13.5703125" customWidth="1"/>
    <col min="2552" max="2552" width="23.140625" customWidth="1"/>
    <col min="2553" max="2553" width="42.85546875" customWidth="1"/>
    <col min="2555" max="2555" width="11.28515625" customWidth="1"/>
    <col min="2556" max="2556" width="12.85546875" customWidth="1"/>
    <col min="2557" max="2557" width="12.140625" customWidth="1"/>
    <col min="2558" max="2558" width="11.7109375" customWidth="1"/>
    <col min="2559" max="2559" width="11.42578125" customWidth="1"/>
    <col min="2560" max="2560" width="12.7109375" customWidth="1"/>
    <col min="2561" max="2561" width="4.140625" customWidth="1"/>
    <col min="2562" max="2562" width="45.28515625" customWidth="1"/>
    <col min="2563" max="2563" width="14.85546875" customWidth="1"/>
    <col min="2564" max="2564" width="12.28515625" customWidth="1"/>
    <col min="2565" max="2566" width="11.140625" customWidth="1"/>
    <col min="2567" max="2567" width="12.42578125" customWidth="1"/>
    <col min="2568" max="2568" width="11.42578125" customWidth="1"/>
    <col min="2569" max="2569" width="13.5703125" customWidth="1"/>
    <col min="2808" max="2808" width="23.140625" customWidth="1"/>
    <col min="2809" max="2809" width="42.85546875" customWidth="1"/>
    <col min="2811" max="2811" width="11.28515625" customWidth="1"/>
    <col min="2812" max="2812" width="12.85546875" customWidth="1"/>
    <col min="2813" max="2813" width="12.140625" customWidth="1"/>
    <col min="2814" max="2814" width="11.7109375" customWidth="1"/>
    <col min="2815" max="2815" width="11.42578125" customWidth="1"/>
    <col min="2816" max="2816" width="12.7109375" customWidth="1"/>
    <col min="2817" max="2817" width="4.140625" customWidth="1"/>
    <col min="2818" max="2818" width="45.28515625" customWidth="1"/>
    <col min="2819" max="2819" width="14.85546875" customWidth="1"/>
    <col min="2820" max="2820" width="12.28515625" customWidth="1"/>
    <col min="2821" max="2822" width="11.140625" customWidth="1"/>
    <col min="2823" max="2823" width="12.42578125" customWidth="1"/>
    <col min="2824" max="2824" width="11.42578125" customWidth="1"/>
    <col min="2825" max="2825" width="13.5703125" customWidth="1"/>
    <col min="3064" max="3064" width="23.140625" customWidth="1"/>
    <col min="3065" max="3065" width="42.85546875" customWidth="1"/>
    <col min="3067" max="3067" width="11.28515625" customWidth="1"/>
    <col min="3068" max="3068" width="12.85546875" customWidth="1"/>
    <col min="3069" max="3069" width="12.140625" customWidth="1"/>
    <col min="3070" max="3070" width="11.7109375" customWidth="1"/>
    <col min="3071" max="3071" width="11.42578125" customWidth="1"/>
    <col min="3072" max="3072" width="12.7109375" customWidth="1"/>
    <col min="3073" max="3073" width="4.140625" customWidth="1"/>
    <col min="3074" max="3074" width="45.28515625" customWidth="1"/>
    <col min="3075" max="3075" width="14.85546875" customWidth="1"/>
    <col min="3076" max="3076" width="12.28515625" customWidth="1"/>
    <col min="3077" max="3078" width="11.140625" customWidth="1"/>
    <col min="3079" max="3079" width="12.42578125" customWidth="1"/>
    <col min="3080" max="3080" width="11.42578125" customWidth="1"/>
    <col min="3081" max="3081" width="13.5703125" customWidth="1"/>
    <col min="3320" max="3320" width="23.140625" customWidth="1"/>
    <col min="3321" max="3321" width="42.85546875" customWidth="1"/>
    <col min="3323" max="3323" width="11.28515625" customWidth="1"/>
    <col min="3324" max="3324" width="12.85546875" customWidth="1"/>
    <col min="3325" max="3325" width="12.140625" customWidth="1"/>
    <col min="3326" max="3326" width="11.7109375" customWidth="1"/>
    <col min="3327" max="3327" width="11.42578125" customWidth="1"/>
    <col min="3328" max="3328" width="12.7109375" customWidth="1"/>
    <col min="3329" max="3329" width="4.140625" customWidth="1"/>
    <col min="3330" max="3330" width="45.28515625" customWidth="1"/>
    <col min="3331" max="3331" width="14.85546875" customWidth="1"/>
    <col min="3332" max="3332" width="12.28515625" customWidth="1"/>
    <col min="3333" max="3334" width="11.140625" customWidth="1"/>
    <col min="3335" max="3335" width="12.42578125" customWidth="1"/>
    <col min="3336" max="3336" width="11.42578125" customWidth="1"/>
    <col min="3337" max="3337" width="13.5703125" customWidth="1"/>
    <col min="3576" max="3576" width="23.140625" customWidth="1"/>
    <col min="3577" max="3577" width="42.85546875" customWidth="1"/>
    <col min="3579" max="3579" width="11.28515625" customWidth="1"/>
    <col min="3580" max="3580" width="12.85546875" customWidth="1"/>
    <col min="3581" max="3581" width="12.140625" customWidth="1"/>
    <col min="3582" max="3582" width="11.7109375" customWidth="1"/>
    <col min="3583" max="3583" width="11.42578125" customWidth="1"/>
    <col min="3584" max="3584" width="12.7109375" customWidth="1"/>
    <col min="3585" max="3585" width="4.140625" customWidth="1"/>
    <col min="3586" max="3586" width="45.28515625" customWidth="1"/>
    <col min="3587" max="3587" width="14.85546875" customWidth="1"/>
    <col min="3588" max="3588" width="12.28515625" customWidth="1"/>
    <col min="3589" max="3590" width="11.140625" customWidth="1"/>
    <col min="3591" max="3591" width="12.42578125" customWidth="1"/>
    <col min="3592" max="3592" width="11.42578125" customWidth="1"/>
    <col min="3593" max="3593" width="13.5703125" customWidth="1"/>
    <col min="3832" max="3832" width="23.140625" customWidth="1"/>
    <col min="3833" max="3833" width="42.85546875" customWidth="1"/>
    <col min="3835" max="3835" width="11.28515625" customWidth="1"/>
    <col min="3836" max="3836" width="12.85546875" customWidth="1"/>
    <col min="3837" max="3837" width="12.140625" customWidth="1"/>
    <col min="3838" max="3838" width="11.7109375" customWidth="1"/>
    <col min="3839" max="3839" width="11.42578125" customWidth="1"/>
    <col min="3840" max="3840" width="12.7109375" customWidth="1"/>
    <col min="3841" max="3841" width="4.140625" customWidth="1"/>
    <col min="3842" max="3842" width="45.28515625" customWidth="1"/>
    <col min="3843" max="3843" width="14.85546875" customWidth="1"/>
    <col min="3844" max="3844" width="12.28515625" customWidth="1"/>
    <col min="3845" max="3846" width="11.140625" customWidth="1"/>
    <col min="3847" max="3847" width="12.42578125" customWidth="1"/>
    <col min="3848" max="3848" width="11.42578125" customWidth="1"/>
    <col min="3849" max="3849" width="13.5703125" customWidth="1"/>
    <col min="4088" max="4088" width="23.140625" customWidth="1"/>
    <col min="4089" max="4089" width="42.85546875" customWidth="1"/>
    <col min="4091" max="4091" width="11.28515625" customWidth="1"/>
    <col min="4092" max="4092" width="12.85546875" customWidth="1"/>
    <col min="4093" max="4093" width="12.140625" customWidth="1"/>
    <col min="4094" max="4094" width="11.7109375" customWidth="1"/>
    <col min="4095" max="4095" width="11.42578125" customWidth="1"/>
    <col min="4096" max="4096" width="12.7109375" customWidth="1"/>
    <col min="4097" max="4097" width="4.140625" customWidth="1"/>
    <col min="4098" max="4098" width="45.28515625" customWidth="1"/>
    <col min="4099" max="4099" width="14.85546875" customWidth="1"/>
    <col min="4100" max="4100" width="12.28515625" customWidth="1"/>
    <col min="4101" max="4102" width="11.140625" customWidth="1"/>
    <col min="4103" max="4103" width="12.42578125" customWidth="1"/>
    <col min="4104" max="4104" width="11.42578125" customWidth="1"/>
    <col min="4105" max="4105" width="13.5703125" customWidth="1"/>
    <col min="4344" max="4344" width="23.140625" customWidth="1"/>
    <col min="4345" max="4345" width="42.85546875" customWidth="1"/>
    <col min="4347" max="4347" width="11.28515625" customWidth="1"/>
    <col min="4348" max="4348" width="12.85546875" customWidth="1"/>
    <col min="4349" max="4349" width="12.140625" customWidth="1"/>
    <col min="4350" max="4350" width="11.7109375" customWidth="1"/>
    <col min="4351" max="4351" width="11.42578125" customWidth="1"/>
    <col min="4352" max="4352" width="12.7109375" customWidth="1"/>
    <col min="4353" max="4353" width="4.140625" customWidth="1"/>
    <col min="4354" max="4354" width="45.28515625" customWidth="1"/>
    <col min="4355" max="4355" width="14.85546875" customWidth="1"/>
    <col min="4356" max="4356" width="12.28515625" customWidth="1"/>
    <col min="4357" max="4358" width="11.140625" customWidth="1"/>
    <col min="4359" max="4359" width="12.42578125" customWidth="1"/>
    <col min="4360" max="4360" width="11.42578125" customWidth="1"/>
    <col min="4361" max="4361" width="13.5703125" customWidth="1"/>
    <col min="4600" max="4600" width="23.140625" customWidth="1"/>
    <col min="4601" max="4601" width="42.85546875" customWidth="1"/>
    <col min="4603" max="4603" width="11.28515625" customWidth="1"/>
    <col min="4604" max="4604" width="12.85546875" customWidth="1"/>
    <col min="4605" max="4605" width="12.140625" customWidth="1"/>
    <col min="4606" max="4606" width="11.7109375" customWidth="1"/>
    <col min="4607" max="4607" width="11.42578125" customWidth="1"/>
    <col min="4608" max="4608" width="12.7109375" customWidth="1"/>
    <col min="4609" max="4609" width="4.140625" customWidth="1"/>
    <col min="4610" max="4610" width="45.28515625" customWidth="1"/>
    <col min="4611" max="4611" width="14.85546875" customWidth="1"/>
    <col min="4612" max="4612" width="12.28515625" customWidth="1"/>
    <col min="4613" max="4614" width="11.140625" customWidth="1"/>
    <col min="4615" max="4615" width="12.42578125" customWidth="1"/>
    <col min="4616" max="4616" width="11.42578125" customWidth="1"/>
    <col min="4617" max="4617" width="13.5703125" customWidth="1"/>
    <col min="4856" max="4856" width="23.140625" customWidth="1"/>
    <col min="4857" max="4857" width="42.85546875" customWidth="1"/>
    <col min="4859" max="4859" width="11.28515625" customWidth="1"/>
    <col min="4860" max="4860" width="12.85546875" customWidth="1"/>
    <col min="4861" max="4861" width="12.140625" customWidth="1"/>
    <col min="4862" max="4862" width="11.7109375" customWidth="1"/>
    <col min="4863" max="4863" width="11.42578125" customWidth="1"/>
    <col min="4864" max="4864" width="12.7109375" customWidth="1"/>
    <col min="4865" max="4865" width="4.140625" customWidth="1"/>
    <col min="4866" max="4866" width="45.28515625" customWidth="1"/>
    <col min="4867" max="4867" width="14.85546875" customWidth="1"/>
    <col min="4868" max="4868" width="12.28515625" customWidth="1"/>
    <col min="4869" max="4870" width="11.140625" customWidth="1"/>
    <col min="4871" max="4871" width="12.42578125" customWidth="1"/>
    <col min="4872" max="4872" width="11.42578125" customWidth="1"/>
    <col min="4873" max="4873" width="13.5703125" customWidth="1"/>
    <col min="5112" max="5112" width="23.140625" customWidth="1"/>
    <col min="5113" max="5113" width="42.85546875" customWidth="1"/>
    <col min="5115" max="5115" width="11.28515625" customWidth="1"/>
    <col min="5116" max="5116" width="12.85546875" customWidth="1"/>
    <col min="5117" max="5117" width="12.140625" customWidth="1"/>
    <col min="5118" max="5118" width="11.7109375" customWidth="1"/>
    <col min="5119" max="5119" width="11.42578125" customWidth="1"/>
    <col min="5120" max="5120" width="12.7109375" customWidth="1"/>
    <col min="5121" max="5121" width="4.140625" customWidth="1"/>
    <col min="5122" max="5122" width="45.28515625" customWidth="1"/>
    <col min="5123" max="5123" width="14.85546875" customWidth="1"/>
    <col min="5124" max="5124" width="12.28515625" customWidth="1"/>
    <col min="5125" max="5126" width="11.140625" customWidth="1"/>
    <col min="5127" max="5127" width="12.42578125" customWidth="1"/>
    <col min="5128" max="5128" width="11.42578125" customWidth="1"/>
    <col min="5129" max="5129" width="13.5703125" customWidth="1"/>
    <col min="5368" max="5368" width="23.140625" customWidth="1"/>
    <col min="5369" max="5369" width="42.85546875" customWidth="1"/>
    <col min="5371" max="5371" width="11.28515625" customWidth="1"/>
    <col min="5372" max="5372" width="12.85546875" customWidth="1"/>
    <col min="5373" max="5373" width="12.140625" customWidth="1"/>
    <col min="5374" max="5374" width="11.7109375" customWidth="1"/>
    <col min="5375" max="5375" width="11.42578125" customWidth="1"/>
    <col min="5376" max="5376" width="12.7109375" customWidth="1"/>
    <col min="5377" max="5377" width="4.140625" customWidth="1"/>
    <col min="5378" max="5378" width="45.28515625" customWidth="1"/>
    <col min="5379" max="5379" width="14.85546875" customWidth="1"/>
    <col min="5380" max="5380" width="12.28515625" customWidth="1"/>
    <col min="5381" max="5382" width="11.140625" customWidth="1"/>
    <col min="5383" max="5383" width="12.42578125" customWidth="1"/>
    <col min="5384" max="5384" width="11.42578125" customWidth="1"/>
    <col min="5385" max="5385" width="13.5703125" customWidth="1"/>
    <col min="5624" max="5624" width="23.140625" customWidth="1"/>
    <col min="5625" max="5625" width="42.85546875" customWidth="1"/>
    <col min="5627" max="5627" width="11.28515625" customWidth="1"/>
    <col min="5628" max="5628" width="12.85546875" customWidth="1"/>
    <col min="5629" max="5629" width="12.140625" customWidth="1"/>
    <col min="5630" max="5630" width="11.7109375" customWidth="1"/>
    <col min="5631" max="5631" width="11.42578125" customWidth="1"/>
    <col min="5632" max="5632" width="12.7109375" customWidth="1"/>
    <col min="5633" max="5633" width="4.140625" customWidth="1"/>
    <col min="5634" max="5634" width="45.28515625" customWidth="1"/>
    <col min="5635" max="5635" width="14.85546875" customWidth="1"/>
    <col min="5636" max="5636" width="12.28515625" customWidth="1"/>
    <col min="5637" max="5638" width="11.140625" customWidth="1"/>
    <col min="5639" max="5639" width="12.42578125" customWidth="1"/>
    <col min="5640" max="5640" width="11.42578125" customWidth="1"/>
    <col min="5641" max="5641" width="13.5703125" customWidth="1"/>
    <col min="5880" max="5880" width="23.140625" customWidth="1"/>
    <col min="5881" max="5881" width="42.85546875" customWidth="1"/>
    <col min="5883" max="5883" width="11.28515625" customWidth="1"/>
    <col min="5884" max="5884" width="12.85546875" customWidth="1"/>
    <col min="5885" max="5885" width="12.140625" customWidth="1"/>
    <col min="5886" max="5886" width="11.7109375" customWidth="1"/>
    <col min="5887" max="5887" width="11.42578125" customWidth="1"/>
    <col min="5888" max="5888" width="12.7109375" customWidth="1"/>
    <col min="5889" max="5889" width="4.140625" customWidth="1"/>
    <col min="5890" max="5890" width="45.28515625" customWidth="1"/>
    <col min="5891" max="5891" width="14.85546875" customWidth="1"/>
    <col min="5892" max="5892" width="12.28515625" customWidth="1"/>
    <col min="5893" max="5894" width="11.140625" customWidth="1"/>
    <col min="5895" max="5895" width="12.42578125" customWidth="1"/>
    <col min="5896" max="5896" width="11.42578125" customWidth="1"/>
    <col min="5897" max="5897" width="13.5703125" customWidth="1"/>
    <col min="6136" max="6136" width="23.140625" customWidth="1"/>
    <col min="6137" max="6137" width="42.85546875" customWidth="1"/>
    <col min="6139" max="6139" width="11.28515625" customWidth="1"/>
    <col min="6140" max="6140" width="12.85546875" customWidth="1"/>
    <col min="6141" max="6141" width="12.140625" customWidth="1"/>
    <col min="6142" max="6142" width="11.7109375" customWidth="1"/>
    <col min="6143" max="6143" width="11.42578125" customWidth="1"/>
    <col min="6144" max="6144" width="12.7109375" customWidth="1"/>
    <col min="6145" max="6145" width="4.140625" customWidth="1"/>
    <col min="6146" max="6146" width="45.28515625" customWidth="1"/>
    <col min="6147" max="6147" width="14.85546875" customWidth="1"/>
    <col min="6148" max="6148" width="12.28515625" customWidth="1"/>
    <col min="6149" max="6150" width="11.140625" customWidth="1"/>
    <col min="6151" max="6151" width="12.42578125" customWidth="1"/>
    <col min="6152" max="6152" width="11.42578125" customWidth="1"/>
    <col min="6153" max="6153" width="13.5703125" customWidth="1"/>
    <col min="6392" max="6392" width="23.140625" customWidth="1"/>
    <col min="6393" max="6393" width="42.85546875" customWidth="1"/>
    <col min="6395" max="6395" width="11.28515625" customWidth="1"/>
    <col min="6396" max="6396" width="12.85546875" customWidth="1"/>
    <col min="6397" max="6397" width="12.140625" customWidth="1"/>
    <col min="6398" max="6398" width="11.7109375" customWidth="1"/>
    <col min="6399" max="6399" width="11.42578125" customWidth="1"/>
    <col min="6400" max="6400" width="12.7109375" customWidth="1"/>
    <col min="6401" max="6401" width="4.140625" customWidth="1"/>
    <col min="6402" max="6402" width="45.28515625" customWidth="1"/>
    <col min="6403" max="6403" width="14.85546875" customWidth="1"/>
    <col min="6404" max="6404" width="12.28515625" customWidth="1"/>
    <col min="6405" max="6406" width="11.140625" customWidth="1"/>
    <col min="6407" max="6407" width="12.42578125" customWidth="1"/>
    <col min="6408" max="6408" width="11.42578125" customWidth="1"/>
    <col min="6409" max="6409" width="13.5703125" customWidth="1"/>
    <col min="6648" max="6648" width="23.140625" customWidth="1"/>
    <col min="6649" max="6649" width="42.85546875" customWidth="1"/>
    <col min="6651" max="6651" width="11.28515625" customWidth="1"/>
    <col min="6652" max="6652" width="12.85546875" customWidth="1"/>
    <col min="6653" max="6653" width="12.140625" customWidth="1"/>
    <col min="6654" max="6654" width="11.7109375" customWidth="1"/>
    <col min="6655" max="6655" width="11.42578125" customWidth="1"/>
    <col min="6656" max="6656" width="12.7109375" customWidth="1"/>
    <col min="6657" max="6657" width="4.140625" customWidth="1"/>
    <col min="6658" max="6658" width="45.28515625" customWidth="1"/>
    <col min="6659" max="6659" width="14.85546875" customWidth="1"/>
    <col min="6660" max="6660" width="12.28515625" customWidth="1"/>
    <col min="6661" max="6662" width="11.140625" customWidth="1"/>
    <col min="6663" max="6663" width="12.42578125" customWidth="1"/>
    <col min="6664" max="6664" width="11.42578125" customWidth="1"/>
    <col min="6665" max="6665" width="13.5703125" customWidth="1"/>
    <col min="6904" max="6904" width="23.140625" customWidth="1"/>
    <col min="6905" max="6905" width="42.85546875" customWidth="1"/>
    <col min="6907" max="6907" width="11.28515625" customWidth="1"/>
    <col min="6908" max="6908" width="12.85546875" customWidth="1"/>
    <col min="6909" max="6909" width="12.140625" customWidth="1"/>
    <col min="6910" max="6910" width="11.7109375" customWidth="1"/>
    <col min="6911" max="6911" width="11.42578125" customWidth="1"/>
    <col min="6912" max="6912" width="12.7109375" customWidth="1"/>
    <col min="6913" max="6913" width="4.140625" customWidth="1"/>
    <col min="6914" max="6914" width="45.28515625" customWidth="1"/>
    <col min="6915" max="6915" width="14.85546875" customWidth="1"/>
    <col min="6916" max="6916" width="12.28515625" customWidth="1"/>
    <col min="6917" max="6918" width="11.140625" customWidth="1"/>
    <col min="6919" max="6919" width="12.42578125" customWidth="1"/>
    <col min="6920" max="6920" width="11.42578125" customWidth="1"/>
    <col min="6921" max="6921" width="13.5703125" customWidth="1"/>
    <col min="7160" max="7160" width="23.140625" customWidth="1"/>
    <col min="7161" max="7161" width="42.85546875" customWidth="1"/>
    <col min="7163" max="7163" width="11.28515625" customWidth="1"/>
    <col min="7164" max="7164" width="12.85546875" customWidth="1"/>
    <col min="7165" max="7165" width="12.140625" customWidth="1"/>
    <col min="7166" max="7166" width="11.7109375" customWidth="1"/>
    <col min="7167" max="7167" width="11.42578125" customWidth="1"/>
    <col min="7168" max="7168" width="12.7109375" customWidth="1"/>
    <col min="7169" max="7169" width="4.140625" customWidth="1"/>
    <col min="7170" max="7170" width="45.28515625" customWidth="1"/>
    <col min="7171" max="7171" width="14.85546875" customWidth="1"/>
    <col min="7172" max="7172" width="12.28515625" customWidth="1"/>
    <col min="7173" max="7174" width="11.140625" customWidth="1"/>
    <col min="7175" max="7175" width="12.42578125" customWidth="1"/>
    <col min="7176" max="7176" width="11.42578125" customWidth="1"/>
    <col min="7177" max="7177" width="13.5703125" customWidth="1"/>
    <col min="7416" max="7416" width="23.140625" customWidth="1"/>
    <col min="7417" max="7417" width="42.85546875" customWidth="1"/>
    <col min="7419" max="7419" width="11.28515625" customWidth="1"/>
    <col min="7420" max="7420" width="12.85546875" customWidth="1"/>
    <col min="7421" max="7421" width="12.140625" customWidth="1"/>
    <col min="7422" max="7422" width="11.7109375" customWidth="1"/>
    <col min="7423" max="7423" width="11.42578125" customWidth="1"/>
    <col min="7424" max="7424" width="12.7109375" customWidth="1"/>
    <col min="7425" max="7425" width="4.140625" customWidth="1"/>
    <col min="7426" max="7426" width="45.28515625" customWidth="1"/>
    <col min="7427" max="7427" width="14.85546875" customWidth="1"/>
    <col min="7428" max="7428" width="12.28515625" customWidth="1"/>
    <col min="7429" max="7430" width="11.140625" customWidth="1"/>
    <col min="7431" max="7431" width="12.42578125" customWidth="1"/>
    <col min="7432" max="7432" width="11.42578125" customWidth="1"/>
    <col min="7433" max="7433" width="13.5703125" customWidth="1"/>
    <col min="7672" max="7672" width="23.140625" customWidth="1"/>
    <col min="7673" max="7673" width="42.85546875" customWidth="1"/>
    <col min="7675" max="7675" width="11.28515625" customWidth="1"/>
    <col min="7676" max="7676" width="12.85546875" customWidth="1"/>
    <col min="7677" max="7677" width="12.140625" customWidth="1"/>
    <col min="7678" max="7678" width="11.7109375" customWidth="1"/>
    <col min="7679" max="7679" width="11.42578125" customWidth="1"/>
    <col min="7680" max="7680" width="12.7109375" customWidth="1"/>
    <col min="7681" max="7681" width="4.140625" customWidth="1"/>
    <col min="7682" max="7682" width="45.28515625" customWidth="1"/>
    <col min="7683" max="7683" width="14.85546875" customWidth="1"/>
    <col min="7684" max="7684" width="12.28515625" customWidth="1"/>
    <col min="7685" max="7686" width="11.140625" customWidth="1"/>
    <col min="7687" max="7687" width="12.42578125" customWidth="1"/>
    <col min="7688" max="7688" width="11.42578125" customWidth="1"/>
    <col min="7689" max="7689" width="13.5703125" customWidth="1"/>
    <col min="7928" max="7928" width="23.140625" customWidth="1"/>
    <col min="7929" max="7929" width="42.85546875" customWidth="1"/>
    <col min="7931" max="7931" width="11.28515625" customWidth="1"/>
    <col min="7932" max="7932" width="12.85546875" customWidth="1"/>
    <col min="7933" max="7933" width="12.140625" customWidth="1"/>
    <col min="7934" max="7934" width="11.7109375" customWidth="1"/>
    <col min="7935" max="7935" width="11.42578125" customWidth="1"/>
    <col min="7936" max="7936" width="12.7109375" customWidth="1"/>
    <col min="7937" max="7937" width="4.140625" customWidth="1"/>
    <col min="7938" max="7938" width="45.28515625" customWidth="1"/>
    <col min="7939" max="7939" width="14.85546875" customWidth="1"/>
    <col min="7940" max="7940" width="12.28515625" customWidth="1"/>
    <col min="7941" max="7942" width="11.140625" customWidth="1"/>
    <col min="7943" max="7943" width="12.42578125" customWidth="1"/>
    <col min="7944" max="7944" width="11.42578125" customWidth="1"/>
    <col min="7945" max="7945" width="13.5703125" customWidth="1"/>
    <col min="8184" max="8184" width="23.140625" customWidth="1"/>
    <col min="8185" max="8185" width="42.85546875" customWidth="1"/>
    <col min="8187" max="8187" width="11.28515625" customWidth="1"/>
    <col min="8188" max="8188" width="12.85546875" customWidth="1"/>
    <col min="8189" max="8189" width="12.140625" customWidth="1"/>
    <col min="8190" max="8190" width="11.7109375" customWidth="1"/>
    <col min="8191" max="8191" width="11.42578125" customWidth="1"/>
    <col min="8192" max="8192" width="12.7109375" customWidth="1"/>
    <col min="8193" max="8193" width="4.140625" customWidth="1"/>
    <col min="8194" max="8194" width="45.28515625" customWidth="1"/>
    <col min="8195" max="8195" width="14.85546875" customWidth="1"/>
    <col min="8196" max="8196" width="12.28515625" customWidth="1"/>
    <col min="8197" max="8198" width="11.140625" customWidth="1"/>
    <col min="8199" max="8199" width="12.42578125" customWidth="1"/>
    <col min="8200" max="8200" width="11.42578125" customWidth="1"/>
    <col min="8201" max="8201" width="13.5703125" customWidth="1"/>
    <col min="8440" max="8440" width="23.140625" customWidth="1"/>
    <col min="8441" max="8441" width="42.85546875" customWidth="1"/>
    <col min="8443" max="8443" width="11.28515625" customWidth="1"/>
    <col min="8444" max="8444" width="12.85546875" customWidth="1"/>
    <col min="8445" max="8445" width="12.140625" customWidth="1"/>
    <col min="8446" max="8446" width="11.7109375" customWidth="1"/>
    <col min="8447" max="8447" width="11.42578125" customWidth="1"/>
    <col min="8448" max="8448" width="12.7109375" customWidth="1"/>
    <col min="8449" max="8449" width="4.140625" customWidth="1"/>
    <col min="8450" max="8450" width="45.28515625" customWidth="1"/>
    <col min="8451" max="8451" width="14.85546875" customWidth="1"/>
    <col min="8452" max="8452" width="12.28515625" customWidth="1"/>
    <col min="8453" max="8454" width="11.140625" customWidth="1"/>
    <col min="8455" max="8455" width="12.42578125" customWidth="1"/>
    <col min="8456" max="8456" width="11.42578125" customWidth="1"/>
    <col min="8457" max="8457" width="13.5703125" customWidth="1"/>
    <col min="8696" max="8696" width="23.140625" customWidth="1"/>
    <col min="8697" max="8697" width="42.85546875" customWidth="1"/>
    <col min="8699" max="8699" width="11.28515625" customWidth="1"/>
    <col min="8700" max="8700" width="12.85546875" customWidth="1"/>
    <col min="8701" max="8701" width="12.140625" customWidth="1"/>
    <col min="8702" max="8702" width="11.7109375" customWidth="1"/>
    <col min="8703" max="8703" width="11.42578125" customWidth="1"/>
    <col min="8704" max="8704" width="12.7109375" customWidth="1"/>
    <col min="8705" max="8705" width="4.140625" customWidth="1"/>
    <col min="8706" max="8706" width="45.28515625" customWidth="1"/>
    <col min="8707" max="8707" width="14.85546875" customWidth="1"/>
    <col min="8708" max="8708" width="12.28515625" customWidth="1"/>
    <col min="8709" max="8710" width="11.140625" customWidth="1"/>
    <col min="8711" max="8711" width="12.42578125" customWidth="1"/>
    <col min="8712" max="8712" width="11.42578125" customWidth="1"/>
    <col min="8713" max="8713" width="13.5703125" customWidth="1"/>
    <col min="8952" max="8952" width="23.140625" customWidth="1"/>
    <col min="8953" max="8953" width="42.85546875" customWidth="1"/>
    <col min="8955" max="8955" width="11.28515625" customWidth="1"/>
    <col min="8956" max="8956" width="12.85546875" customWidth="1"/>
    <col min="8957" max="8957" width="12.140625" customWidth="1"/>
    <col min="8958" max="8958" width="11.7109375" customWidth="1"/>
    <col min="8959" max="8959" width="11.42578125" customWidth="1"/>
    <col min="8960" max="8960" width="12.7109375" customWidth="1"/>
    <col min="8961" max="8961" width="4.140625" customWidth="1"/>
    <col min="8962" max="8962" width="45.28515625" customWidth="1"/>
    <col min="8963" max="8963" width="14.85546875" customWidth="1"/>
    <col min="8964" max="8964" width="12.28515625" customWidth="1"/>
    <col min="8965" max="8966" width="11.140625" customWidth="1"/>
    <col min="8967" max="8967" width="12.42578125" customWidth="1"/>
    <col min="8968" max="8968" width="11.42578125" customWidth="1"/>
    <col min="8969" max="8969" width="13.5703125" customWidth="1"/>
    <col min="9208" max="9208" width="23.140625" customWidth="1"/>
    <col min="9209" max="9209" width="42.85546875" customWidth="1"/>
    <col min="9211" max="9211" width="11.28515625" customWidth="1"/>
    <col min="9212" max="9212" width="12.85546875" customWidth="1"/>
    <col min="9213" max="9213" width="12.140625" customWidth="1"/>
    <col min="9214" max="9214" width="11.7109375" customWidth="1"/>
    <col min="9215" max="9215" width="11.42578125" customWidth="1"/>
    <col min="9216" max="9216" width="12.7109375" customWidth="1"/>
    <col min="9217" max="9217" width="4.140625" customWidth="1"/>
    <col min="9218" max="9218" width="45.28515625" customWidth="1"/>
    <col min="9219" max="9219" width="14.85546875" customWidth="1"/>
    <col min="9220" max="9220" width="12.28515625" customWidth="1"/>
    <col min="9221" max="9222" width="11.140625" customWidth="1"/>
    <col min="9223" max="9223" width="12.42578125" customWidth="1"/>
    <col min="9224" max="9224" width="11.42578125" customWidth="1"/>
    <col min="9225" max="9225" width="13.5703125" customWidth="1"/>
    <col min="9464" max="9464" width="23.140625" customWidth="1"/>
    <col min="9465" max="9465" width="42.85546875" customWidth="1"/>
    <col min="9467" max="9467" width="11.28515625" customWidth="1"/>
    <col min="9468" max="9468" width="12.85546875" customWidth="1"/>
    <col min="9469" max="9469" width="12.140625" customWidth="1"/>
    <col min="9470" max="9470" width="11.7109375" customWidth="1"/>
    <col min="9471" max="9471" width="11.42578125" customWidth="1"/>
    <col min="9472" max="9472" width="12.7109375" customWidth="1"/>
    <col min="9473" max="9473" width="4.140625" customWidth="1"/>
    <col min="9474" max="9474" width="45.28515625" customWidth="1"/>
    <col min="9475" max="9475" width="14.85546875" customWidth="1"/>
    <col min="9476" max="9476" width="12.28515625" customWidth="1"/>
    <col min="9477" max="9478" width="11.140625" customWidth="1"/>
    <col min="9479" max="9479" width="12.42578125" customWidth="1"/>
    <col min="9480" max="9480" width="11.42578125" customWidth="1"/>
    <col min="9481" max="9481" width="13.5703125" customWidth="1"/>
    <col min="9720" max="9720" width="23.140625" customWidth="1"/>
    <col min="9721" max="9721" width="42.85546875" customWidth="1"/>
    <col min="9723" max="9723" width="11.28515625" customWidth="1"/>
    <col min="9724" max="9724" width="12.85546875" customWidth="1"/>
    <col min="9725" max="9725" width="12.140625" customWidth="1"/>
    <col min="9726" max="9726" width="11.7109375" customWidth="1"/>
    <col min="9727" max="9727" width="11.42578125" customWidth="1"/>
    <col min="9728" max="9728" width="12.7109375" customWidth="1"/>
    <col min="9729" max="9729" width="4.140625" customWidth="1"/>
    <col min="9730" max="9730" width="45.28515625" customWidth="1"/>
    <col min="9731" max="9731" width="14.85546875" customWidth="1"/>
    <col min="9732" max="9732" width="12.28515625" customWidth="1"/>
    <col min="9733" max="9734" width="11.140625" customWidth="1"/>
    <col min="9735" max="9735" width="12.42578125" customWidth="1"/>
    <col min="9736" max="9736" width="11.42578125" customWidth="1"/>
    <col min="9737" max="9737" width="13.5703125" customWidth="1"/>
    <col min="9976" max="9976" width="23.140625" customWidth="1"/>
    <col min="9977" max="9977" width="42.85546875" customWidth="1"/>
    <col min="9979" max="9979" width="11.28515625" customWidth="1"/>
    <col min="9980" max="9980" width="12.85546875" customWidth="1"/>
    <col min="9981" max="9981" width="12.140625" customWidth="1"/>
    <col min="9982" max="9982" width="11.7109375" customWidth="1"/>
    <col min="9983" max="9983" width="11.42578125" customWidth="1"/>
    <col min="9984" max="9984" width="12.7109375" customWidth="1"/>
    <col min="9985" max="9985" width="4.140625" customWidth="1"/>
    <col min="9986" max="9986" width="45.28515625" customWidth="1"/>
    <col min="9987" max="9987" width="14.85546875" customWidth="1"/>
    <col min="9988" max="9988" width="12.28515625" customWidth="1"/>
    <col min="9989" max="9990" width="11.140625" customWidth="1"/>
    <col min="9991" max="9991" width="12.42578125" customWidth="1"/>
    <col min="9992" max="9992" width="11.42578125" customWidth="1"/>
    <col min="9993" max="9993" width="13.5703125" customWidth="1"/>
    <col min="10232" max="10232" width="23.140625" customWidth="1"/>
    <col min="10233" max="10233" width="42.85546875" customWidth="1"/>
    <col min="10235" max="10235" width="11.28515625" customWidth="1"/>
    <col min="10236" max="10236" width="12.85546875" customWidth="1"/>
    <col min="10237" max="10237" width="12.140625" customWidth="1"/>
    <col min="10238" max="10238" width="11.7109375" customWidth="1"/>
    <col min="10239" max="10239" width="11.42578125" customWidth="1"/>
    <col min="10240" max="10240" width="12.7109375" customWidth="1"/>
    <col min="10241" max="10241" width="4.140625" customWidth="1"/>
    <col min="10242" max="10242" width="45.28515625" customWidth="1"/>
    <col min="10243" max="10243" width="14.85546875" customWidth="1"/>
    <col min="10244" max="10244" width="12.28515625" customWidth="1"/>
    <col min="10245" max="10246" width="11.140625" customWidth="1"/>
    <col min="10247" max="10247" width="12.42578125" customWidth="1"/>
    <col min="10248" max="10248" width="11.42578125" customWidth="1"/>
    <col min="10249" max="10249" width="13.5703125" customWidth="1"/>
    <col min="10488" max="10488" width="23.140625" customWidth="1"/>
    <col min="10489" max="10489" width="42.85546875" customWidth="1"/>
    <col min="10491" max="10491" width="11.28515625" customWidth="1"/>
    <col min="10492" max="10492" width="12.85546875" customWidth="1"/>
    <col min="10493" max="10493" width="12.140625" customWidth="1"/>
    <col min="10494" max="10494" width="11.7109375" customWidth="1"/>
    <col min="10495" max="10495" width="11.42578125" customWidth="1"/>
    <col min="10496" max="10496" width="12.7109375" customWidth="1"/>
    <col min="10497" max="10497" width="4.140625" customWidth="1"/>
    <col min="10498" max="10498" width="45.28515625" customWidth="1"/>
    <col min="10499" max="10499" width="14.85546875" customWidth="1"/>
    <col min="10500" max="10500" width="12.28515625" customWidth="1"/>
    <col min="10501" max="10502" width="11.140625" customWidth="1"/>
    <col min="10503" max="10503" width="12.42578125" customWidth="1"/>
    <col min="10504" max="10504" width="11.42578125" customWidth="1"/>
    <col min="10505" max="10505" width="13.5703125" customWidth="1"/>
    <col min="10744" max="10744" width="23.140625" customWidth="1"/>
    <col min="10745" max="10745" width="42.85546875" customWidth="1"/>
    <col min="10747" max="10747" width="11.28515625" customWidth="1"/>
    <col min="10748" max="10748" width="12.85546875" customWidth="1"/>
    <col min="10749" max="10749" width="12.140625" customWidth="1"/>
    <col min="10750" max="10750" width="11.7109375" customWidth="1"/>
    <col min="10751" max="10751" width="11.42578125" customWidth="1"/>
    <col min="10752" max="10752" width="12.7109375" customWidth="1"/>
    <col min="10753" max="10753" width="4.140625" customWidth="1"/>
    <col min="10754" max="10754" width="45.28515625" customWidth="1"/>
    <col min="10755" max="10755" width="14.85546875" customWidth="1"/>
    <col min="10756" max="10756" width="12.28515625" customWidth="1"/>
    <col min="10757" max="10758" width="11.140625" customWidth="1"/>
    <col min="10759" max="10759" width="12.42578125" customWidth="1"/>
    <col min="10760" max="10760" width="11.42578125" customWidth="1"/>
    <col min="10761" max="10761" width="13.5703125" customWidth="1"/>
    <col min="11000" max="11000" width="23.140625" customWidth="1"/>
    <col min="11001" max="11001" width="42.85546875" customWidth="1"/>
    <col min="11003" max="11003" width="11.28515625" customWidth="1"/>
    <col min="11004" max="11004" width="12.85546875" customWidth="1"/>
    <col min="11005" max="11005" width="12.140625" customWidth="1"/>
    <col min="11006" max="11006" width="11.7109375" customWidth="1"/>
    <col min="11007" max="11007" width="11.42578125" customWidth="1"/>
    <col min="11008" max="11008" width="12.7109375" customWidth="1"/>
    <col min="11009" max="11009" width="4.140625" customWidth="1"/>
    <col min="11010" max="11010" width="45.28515625" customWidth="1"/>
    <col min="11011" max="11011" width="14.85546875" customWidth="1"/>
    <col min="11012" max="11012" width="12.28515625" customWidth="1"/>
    <col min="11013" max="11014" width="11.140625" customWidth="1"/>
    <col min="11015" max="11015" width="12.42578125" customWidth="1"/>
    <col min="11016" max="11016" width="11.42578125" customWidth="1"/>
    <col min="11017" max="11017" width="13.5703125" customWidth="1"/>
    <col min="11256" max="11256" width="23.140625" customWidth="1"/>
    <col min="11257" max="11257" width="42.85546875" customWidth="1"/>
    <col min="11259" max="11259" width="11.28515625" customWidth="1"/>
    <col min="11260" max="11260" width="12.85546875" customWidth="1"/>
    <col min="11261" max="11261" width="12.140625" customWidth="1"/>
    <col min="11262" max="11262" width="11.7109375" customWidth="1"/>
    <col min="11263" max="11263" width="11.42578125" customWidth="1"/>
    <col min="11264" max="11264" width="12.7109375" customWidth="1"/>
    <col min="11265" max="11265" width="4.140625" customWidth="1"/>
    <col min="11266" max="11266" width="45.28515625" customWidth="1"/>
    <col min="11267" max="11267" width="14.85546875" customWidth="1"/>
    <col min="11268" max="11268" width="12.28515625" customWidth="1"/>
    <col min="11269" max="11270" width="11.140625" customWidth="1"/>
    <col min="11271" max="11271" width="12.42578125" customWidth="1"/>
    <col min="11272" max="11272" width="11.42578125" customWidth="1"/>
    <col min="11273" max="11273" width="13.5703125" customWidth="1"/>
    <col min="11512" max="11512" width="23.140625" customWidth="1"/>
    <col min="11513" max="11513" width="42.85546875" customWidth="1"/>
    <col min="11515" max="11515" width="11.28515625" customWidth="1"/>
    <col min="11516" max="11516" width="12.85546875" customWidth="1"/>
    <col min="11517" max="11517" width="12.140625" customWidth="1"/>
    <col min="11518" max="11518" width="11.7109375" customWidth="1"/>
    <col min="11519" max="11519" width="11.42578125" customWidth="1"/>
    <col min="11520" max="11520" width="12.7109375" customWidth="1"/>
    <col min="11521" max="11521" width="4.140625" customWidth="1"/>
    <col min="11522" max="11522" width="45.28515625" customWidth="1"/>
    <col min="11523" max="11523" width="14.85546875" customWidth="1"/>
    <col min="11524" max="11524" width="12.28515625" customWidth="1"/>
    <col min="11525" max="11526" width="11.140625" customWidth="1"/>
    <col min="11527" max="11527" width="12.42578125" customWidth="1"/>
    <col min="11528" max="11528" width="11.42578125" customWidth="1"/>
    <col min="11529" max="11529" width="13.5703125" customWidth="1"/>
    <col min="11768" max="11768" width="23.140625" customWidth="1"/>
    <col min="11769" max="11769" width="42.85546875" customWidth="1"/>
    <col min="11771" max="11771" width="11.28515625" customWidth="1"/>
    <col min="11772" max="11772" width="12.85546875" customWidth="1"/>
    <col min="11773" max="11773" width="12.140625" customWidth="1"/>
    <col min="11774" max="11774" width="11.7109375" customWidth="1"/>
    <col min="11775" max="11775" width="11.42578125" customWidth="1"/>
    <col min="11776" max="11776" width="12.7109375" customWidth="1"/>
    <col min="11777" max="11777" width="4.140625" customWidth="1"/>
    <col min="11778" max="11778" width="45.28515625" customWidth="1"/>
    <col min="11779" max="11779" width="14.85546875" customWidth="1"/>
    <col min="11780" max="11780" width="12.28515625" customWidth="1"/>
    <col min="11781" max="11782" width="11.140625" customWidth="1"/>
    <col min="11783" max="11783" width="12.42578125" customWidth="1"/>
    <col min="11784" max="11784" width="11.42578125" customWidth="1"/>
    <col min="11785" max="11785" width="13.5703125" customWidth="1"/>
    <col min="12024" max="12024" width="23.140625" customWidth="1"/>
    <col min="12025" max="12025" width="42.85546875" customWidth="1"/>
    <col min="12027" max="12027" width="11.28515625" customWidth="1"/>
    <col min="12028" max="12028" width="12.85546875" customWidth="1"/>
    <col min="12029" max="12029" width="12.140625" customWidth="1"/>
    <col min="12030" max="12030" width="11.7109375" customWidth="1"/>
    <col min="12031" max="12031" width="11.42578125" customWidth="1"/>
    <col min="12032" max="12032" width="12.7109375" customWidth="1"/>
    <col min="12033" max="12033" width="4.140625" customWidth="1"/>
    <col min="12034" max="12034" width="45.28515625" customWidth="1"/>
    <col min="12035" max="12035" width="14.85546875" customWidth="1"/>
    <col min="12036" max="12036" width="12.28515625" customWidth="1"/>
    <col min="12037" max="12038" width="11.140625" customWidth="1"/>
    <col min="12039" max="12039" width="12.42578125" customWidth="1"/>
    <col min="12040" max="12040" width="11.42578125" customWidth="1"/>
    <col min="12041" max="12041" width="13.5703125" customWidth="1"/>
    <col min="12280" max="12280" width="23.140625" customWidth="1"/>
    <col min="12281" max="12281" width="42.85546875" customWidth="1"/>
    <col min="12283" max="12283" width="11.28515625" customWidth="1"/>
    <col min="12284" max="12284" width="12.85546875" customWidth="1"/>
    <col min="12285" max="12285" width="12.140625" customWidth="1"/>
    <col min="12286" max="12286" width="11.7109375" customWidth="1"/>
    <col min="12287" max="12287" width="11.42578125" customWidth="1"/>
    <col min="12288" max="12288" width="12.7109375" customWidth="1"/>
    <col min="12289" max="12289" width="4.140625" customWidth="1"/>
    <col min="12290" max="12290" width="45.28515625" customWidth="1"/>
    <col min="12291" max="12291" width="14.85546875" customWidth="1"/>
    <col min="12292" max="12292" width="12.28515625" customWidth="1"/>
    <col min="12293" max="12294" width="11.140625" customWidth="1"/>
    <col min="12295" max="12295" width="12.42578125" customWidth="1"/>
    <col min="12296" max="12296" width="11.42578125" customWidth="1"/>
    <col min="12297" max="12297" width="13.5703125" customWidth="1"/>
    <col min="12536" max="12536" width="23.140625" customWidth="1"/>
    <col min="12537" max="12537" width="42.85546875" customWidth="1"/>
    <col min="12539" max="12539" width="11.28515625" customWidth="1"/>
    <col min="12540" max="12540" width="12.85546875" customWidth="1"/>
    <col min="12541" max="12541" width="12.140625" customWidth="1"/>
    <col min="12542" max="12542" width="11.7109375" customWidth="1"/>
    <col min="12543" max="12543" width="11.42578125" customWidth="1"/>
    <col min="12544" max="12544" width="12.7109375" customWidth="1"/>
    <col min="12545" max="12545" width="4.140625" customWidth="1"/>
    <col min="12546" max="12546" width="45.28515625" customWidth="1"/>
    <col min="12547" max="12547" width="14.85546875" customWidth="1"/>
    <col min="12548" max="12548" width="12.28515625" customWidth="1"/>
    <col min="12549" max="12550" width="11.140625" customWidth="1"/>
    <col min="12551" max="12551" width="12.42578125" customWidth="1"/>
    <col min="12552" max="12552" width="11.42578125" customWidth="1"/>
    <col min="12553" max="12553" width="13.5703125" customWidth="1"/>
    <col min="12792" max="12792" width="23.140625" customWidth="1"/>
    <col min="12793" max="12793" width="42.85546875" customWidth="1"/>
    <col min="12795" max="12795" width="11.28515625" customWidth="1"/>
    <col min="12796" max="12796" width="12.85546875" customWidth="1"/>
    <col min="12797" max="12797" width="12.140625" customWidth="1"/>
    <col min="12798" max="12798" width="11.7109375" customWidth="1"/>
    <col min="12799" max="12799" width="11.42578125" customWidth="1"/>
    <col min="12800" max="12800" width="12.7109375" customWidth="1"/>
    <col min="12801" max="12801" width="4.140625" customWidth="1"/>
    <col min="12802" max="12802" width="45.28515625" customWidth="1"/>
    <col min="12803" max="12803" width="14.85546875" customWidth="1"/>
    <col min="12804" max="12804" width="12.28515625" customWidth="1"/>
    <col min="12805" max="12806" width="11.140625" customWidth="1"/>
    <col min="12807" max="12807" width="12.42578125" customWidth="1"/>
    <col min="12808" max="12808" width="11.42578125" customWidth="1"/>
    <col min="12809" max="12809" width="13.5703125" customWidth="1"/>
    <col min="13048" max="13048" width="23.140625" customWidth="1"/>
    <col min="13049" max="13049" width="42.85546875" customWidth="1"/>
    <col min="13051" max="13051" width="11.28515625" customWidth="1"/>
    <col min="13052" max="13052" width="12.85546875" customWidth="1"/>
    <col min="13053" max="13053" width="12.140625" customWidth="1"/>
    <col min="13054" max="13054" width="11.7109375" customWidth="1"/>
    <col min="13055" max="13055" width="11.42578125" customWidth="1"/>
    <col min="13056" max="13056" width="12.7109375" customWidth="1"/>
    <col min="13057" max="13057" width="4.140625" customWidth="1"/>
    <col min="13058" max="13058" width="45.28515625" customWidth="1"/>
    <col min="13059" max="13059" width="14.85546875" customWidth="1"/>
    <col min="13060" max="13060" width="12.28515625" customWidth="1"/>
    <col min="13061" max="13062" width="11.140625" customWidth="1"/>
    <col min="13063" max="13063" width="12.42578125" customWidth="1"/>
    <col min="13064" max="13064" width="11.42578125" customWidth="1"/>
    <col min="13065" max="13065" width="13.5703125" customWidth="1"/>
    <col min="13304" max="13304" width="23.140625" customWidth="1"/>
    <col min="13305" max="13305" width="42.85546875" customWidth="1"/>
    <col min="13307" max="13307" width="11.28515625" customWidth="1"/>
    <col min="13308" max="13308" width="12.85546875" customWidth="1"/>
    <col min="13309" max="13309" width="12.140625" customWidth="1"/>
    <col min="13310" max="13310" width="11.7109375" customWidth="1"/>
    <col min="13311" max="13311" width="11.42578125" customWidth="1"/>
    <col min="13312" max="13312" width="12.7109375" customWidth="1"/>
    <col min="13313" max="13313" width="4.140625" customWidth="1"/>
    <col min="13314" max="13314" width="45.28515625" customWidth="1"/>
    <col min="13315" max="13315" width="14.85546875" customWidth="1"/>
    <col min="13316" max="13316" width="12.28515625" customWidth="1"/>
    <col min="13317" max="13318" width="11.140625" customWidth="1"/>
    <col min="13319" max="13319" width="12.42578125" customWidth="1"/>
    <col min="13320" max="13320" width="11.42578125" customWidth="1"/>
    <col min="13321" max="13321" width="13.5703125" customWidth="1"/>
    <col min="13560" max="13560" width="23.140625" customWidth="1"/>
    <col min="13561" max="13561" width="42.85546875" customWidth="1"/>
    <col min="13563" max="13563" width="11.28515625" customWidth="1"/>
    <col min="13564" max="13564" width="12.85546875" customWidth="1"/>
    <col min="13565" max="13565" width="12.140625" customWidth="1"/>
    <col min="13566" max="13566" width="11.7109375" customWidth="1"/>
    <col min="13567" max="13567" width="11.42578125" customWidth="1"/>
    <col min="13568" max="13568" width="12.7109375" customWidth="1"/>
    <col min="13569" max="13569" width="4.140625" customWidth="1"/>
    <col min="13570" max="13570" width="45.28515625" customWidth="1"/>
    <col min="13571" max="13571" width="14.85546875" customWidth="1"/>
    <col min="13572" max="13572" width="12.28515625" customWidth="1"/>
    <col min="13573" max="13574" width="11.140625" customWidth="1"/>
    <col min="13575" max="13575" width="12.42578125" customWidth="1"/>
    <col min="13576" max="13576" width="11.42578125" customWidth="1"/>
    <col min="13577" max="13577" width="13.5703125" customWidth="1"/>
    <col min="13816" max="13816" width="23.140625" customWidth="1"/>
    <col min="13817" max="13817" width="42.85546875" customWidth="1"/>
    <col min="13819" max="13819" width="11.28515625" customWidth="1"/>
    <col min="13820" max="13820" width="12.85546875" customWidth="1"/>
    <col min="13821" max="13821" width="12.140625" customWidth="1"/>
    <col min="13822" max="13822" width="11.7109375" customWidth="1"/>
    <col min="13823" max="13823" width="11.42578125" customWidth="1"/>
    <col min="13824" max="13824" width="12.7109375" customWidth="1"/>
    <col min="13825" max="13825" width="4.140625" customWidth="1"/>
    <col min="13826" max="13826" width="45.28515625" customWidth="1"/>
    <col min="13827" max="13827" width="14.85546875" customWidth="1"/>
    <col min="13828" max="13828" width="12.28515625" customWidth="1"/>
    <col min="13829" max="13830" width="11.140625" customWidth="1"/>
    <col min="13831" max="13831" width="12.42578125" customWidth="1"/>
    <col min="13832" max="13832" width="11.42578125" customWidth="1"/>
    <col min="13833" max="13833" width="13.5703125" customWidth="1"/>
    <col min="14072" max="14072" width="23.140625" customWidth="1"/>
    <col min="14073" max="14073" width="42.85546875" customWidth="1"/>
    <col min="14075" max="14075" width="11.28515625" customWidth="1"/>
    <col min="14076" max="14076" width="12.85546875" customWidth="1"/>
    <col min="14077" max="14077" width="12.140625" customWidth="1"/>
    <col min="14078" max="14078" width="11.7109375" customWidth="1"/>
    <col min="14079" max="14079" width="11.42578125" customWidth="1"/>
    <col min="14080" max="14080" width="12.7109375" customWidth="1"/>
    <col min="14081" max="14081" width="4.140625" customWidth="1"/>
    <col min="14082" max="14082" width="45.28515625" customWidth="1"/>
    <col min="14083" max="14083" width="14.85546875" customWidth="1"/>
    <col min="14084" max="14084" width="12.28515625" customWidth="1"/>
    <col min="14085" max="14086" width="11.140625" customWidth="1"/>
    <col min="14087" max="14087" width="12.42578125" customWidth="1"/>
    <col min="14088" max="14088" width="11.42578125" customWidth="1"/>
    <col min="14089" max="14089" width="13.5703125" customWidth="1"/>
    <col min="14328" max="14328" width="23.140625" customWidth="1"/>
    <col min="14329" max="14329" width="42.85546875" customWidth="1"/>
    <col min="14331" max="14331" width="11.28515625" customWidth="1"/>
    <col min="14332" max="14332" width="12.85546875" customWidth="1"/>
    <col min="14333" max="14333" width="12.140625" customWidth="1"/>
    <col min="14334" max="14334" width="11.7109375" customWidth="1"/>
    <col min="14335" max="14335" width="11.42578125" customWidth="1"/>
    <col min="14336" max="14336" width="12.7109375" customWidth="1"/>
    <col min="14337" max="14337" width="4.140625" customWidth="1"/>
    <col min="14338" max="14338" width="45.28515625" customWidth="1"/>
    <col min="14339" max="14339" width="14.85546875" customWidth="1"/>
    <col min="14340" max="14340" width="12.28515625" customWidth="1"/>
    <col min="14341" max="14342" width="11.140625" customWidth="1"/>
    <col min="14343" max="14343" width="12.42578125" customWidth="1"/>
    <col min="14344" max="14344" width="11.42578125" customWidth="1"/>
    <col min="14345" max="14345" width="13.5703125" customWidth="1"/>
    <col min="14584" max="14584" width="23.140625" customWidth="1"/>
    <col min="14585" max="14585" width="42.85546875" customWidth="1"/>
    <col min="14587" max="14587" width="11.28515625" customWidth="1"/>
    <col min="14588" max="14588" width="12.85546875" customWidth="1"/>
    <col min="14589" max="14589" width="12.140625" customWidth="1"/>
    <col min="14590" max="14590" width="11.7109375" customWidth="1"/>
    <col min="14591" max="14591" width="11.42578125" customWidth="1"/>
    <col min="14592" max="14592" width="12.7109375" customWidth="1"/>
    <col min="14593" max="14593" width="4.140625" customWidth="1"/>
    <col min="14594" max="14594" width="45.28515625" customWidth="1"/>
    <col min="14595" max="14595" width="14.85546875" customWidth="1"/>
    <col min="14596" max="14596" width="12.28515625" customWidth="1"/>
    <col min="14597" max="14598" width="11.140625" customWidth="1"/>
    <col min="14599" max="14599" width="12.42578125" customWidth="1"/>
    <col min="14600" max="14600" width="11.42578125" customWidth="1"/>
    <col min="14601" max="14601" width="13.5703125" customWidth="1"/>
    <col min="14840" max="14840" width="23.140625" customWidth="1"/>
    <col min="14841" max="14841" width="42.85546875" customWidth="1"/>
    <col min="14843" max="14843" width="11.28515625" customWidth="1"/>
    <col min="14844" max="14844" width="12.85546875" customWidth="1"/>
    <col min="14845" max="14845" width="12.140625" customWidth="1"/>
    <col min="14846" max="14846" width="11.7109375" customWidth="1"/>
    <col min="14847" max="14847" width="11.42578125" customWidth="1"/>
    <col min="14848" max="14848" width="12.7109375" customWidth="1"/>
    <col min="14849" max="14849" width="4.140625" customWidth="1"/>
    <col min="14850" max="14850" width="45.28515625" customWidth="1"/>
    <col min="14851" max="14851" width="14.85546875" customWidth="1"/>
    <col min="14852" max="14852" width="12.28515625" customWidth="1"/>
    <col min="14853" max="14854" width="11.140625" customWidth="1"/>
    <col min="14855" max="14855" width="12.42578125" customWidth="1"/>
    <col min="14856" max="14856" width="11.42578125" customWidth="1"/>
    <col min="14857" max="14857" width="13.5703125" customWidth="1"/>
    <col min="15096" max="15096" width="23.140625" customWidth="1"/>
    <col min="15097" max="15097" width="42.85546875" customWidth="1"/>
    <col min="15099" max="15099" width="11.28515625" customWidth="1"/>
    <col min="15100" max="15100" width="12.85546875" customWidth="1"/>
    <col min="15101" max="15101" width="12.140625" customWidth="1"/>
    <col min="15102" max="15102" width="11.7109375" customWidth="1"/>
    <col min="15103" max="15103" width="11.42578125" customWidth="1"/>
    <col min="15104" max="15104" width="12.7109375" customWidth="1"/>
    <col min="15105" max="15105" width="4.140625" customWidth="1"/>
    <col min="15106" max="15106" width="45.28515625" customWidth="1"/>
    <col min="15107" max="15107" width="14.85546875" customWidth="1"/>
    <col min="15108" max="15108" width="12.28515625" customWidth="1"/>
    <col min="15109" max="15110" width="11.140625" customWidth="1"/>
    <col min="15111" max="15111" width="12.42578125" customWidth="1"/>
    <col min="15112" max="15112" width="11.42578125" customWidth="1"/>
    <col min="15113" max="15113" width="13.5703125" customWidth="1"/>
    <col min="15352" max="15352" width="23.140625" customWidth="1"/>
    <col min="15353" max="15353" width="42.85546875" customWidth="1"/>
    <col min="15355" max="15355" width="11.28515625" customWidth="1"/>
    <col min="15356" max="15356" width="12.85546875" customWidth="1"/>
    <col min="15357" max="15357" width="12.140625" customWidth="1"/>
    <col min="15358" max="15358" width="11.7109375" customWidth="1"/>
    <col min="15359" max="15359" width="11.42578125" customWidth="1"/>
    <col min="15360" max="15360" width="12.7109375" customWidth="1"/>
    <col min="15361" max="15361" width="4.140625" customWidth="1"/>
    <col min="15362" max="15362" width="45.28515625" customWidth="1"/>
    <col min="15363" max="15363" width="14.85546875" customWidth="1"/>
    <col min="15364" max="15364" width="12.28515625" customWidth="1"/>
    <col min="15365" max="15366" width="11.140625" customWidth="1"/>
    <col min="15367" max="15367" width="12.42578125" customWidth="1"/>
    <col min="15368" max="15368" width="11.42578125" customWidth="1"/>
    <col min="15369" max="15369" width="13.5703125" customWidth="1"/>
    <col min="15608" max="15608" width="23.140625" customWidth="1"/>
    <col min="15609" max="15609" width="42.85546875" customWidth="1"/>
    <col min="15611" max="15611" width="11.28515625" customWidth="1"/>
    <col min="15612" max="15612" width="12.85546875" customWidth="1"/>
    <col min="15613" max="15613" width="12.140625" customWidth="1"/>
    <col min="15614" max="15614" width="11.7109375" customWidth="1"/>
    <col min="15615" max="15615" width="11.42578125" customWidth="1"/>
    <col min="15616" max="15616" width="12.7109375" customWidth="1"/>
    <col min="15617" max="15617" width="4.140625" customWidth="1"/>
    <col min="15618" max="15618" width="45.28515625" customWidth="1"/>
    <col min="15619" max="15619" width="14.85546875" customWidth="1"/>
    <col min="15620" max="15620" width="12.28515625" customWidth="1"/>
    <col min="15621" max="15622" width="11.140625" customWidth="1"/>
    <col min="15623" max="15623" width="12.42578125" customWidth="1"/>
    <col min="15624" max="15624" width="11.42578125" customWidth="1"/>
    <col min="15625" max="15625" width="13.5703125" customWidth="1"/>
    <col min="15864" max="15864" width="23.140625" customWidth="1"/>
    <col min="15865" max="15865" width="42.85546875" customWidth="1"/>
    <col min="15867" max="15867" width="11.28515625" customWidth="1"/>
    <col min="15868" max="15868" width="12.85546875" customWidth="1"/>
    <col min="15869" max="15869" width="12.140625" customWidth="1"/>
    <col min="15870" max="15870" width="11.7109375" customWidth="1"/>
    <col min="15871" max="15871" width="11.42578125" customWidth="1"/>
    <col min="15872" max="15872" width="12.7109375" customWidth="1"/>
    <col min="15873" max="15873" width="4.140625" customWidth="1"/>
    <col min="15874" max="15874" width="45.28515625" customWidth="1"/>
    <col min="15875" max="15875" width="14.85546875" customWidth="1"/>
    <col min="15876" max="15876" width="12.28515625" customWidth="1"/>
    <col min="15877" max="15878" width="11.140625" customWidth="1"/>
    <col min="15879" max="15879" width="12.42578125" customWidth="1"/>
    <col min="15880" max="15880" width="11.42578125" customWidth="1"/>
    <col min="15881" max="15881" width="13.5703125" customWidth="1"/>
    <col min="16120" max="16120" width="23.140625" customWidth="1"/>
    <col min="16121" max="16121" width="42.85546875" customWidth="1"/>
    <col min="16123" max="16123" width="11.28515625" customWidth="1"/>
    <col min="16124" max="16124" width="12.85546875" customWidth="1"/>
    <col min="16125" max="16125" width="12.140625" customWidth="1"/>
    <col min="16126" max="16126" width="11.7109375" customWidth="1"/>
    <col min="16127" max="16127" width="11.42578125" customWidth="1"/>
    <col min="16128" max="16128" width="12.7109375" customWidth="1"/>
    <col min="16129" max="16129" width="4.140625" customWidth="1"/>
    <col min="16130" max="16130" width="45.28515625" customWidth="1"/>
    <col min="16131" max="16131" width="14.85546875" customWidth="1"/>
    <col min="16132" max="16132" width="12.28515625" customWidth="1"/>
    <col min="16133" max="16134" width="11.140625" customWidth="1"/>
    <col min="16135" max="16135" width="12.42578125" customWidth="1"/>
    <col min="16136" max="16136" width="11.42578125" customWidth="1"/>
    <col min="16137" max="16137" width="13.5703125" customWidth="1"/>
  </cols>
  <sheetData>
    <row r="1" spans="1:26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5"/>
      <c r="W1" s="3"/>
      <c r="X1" s="3"/>
      <c r="Y1" s="6"/>
      <c r="Z1" s="6"/>
    </row>
    <row r="2" spans="1:26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3"/>
      <c r="X2" s="3"/>
      <c r="Y2" s="6"/>
      <c r="Z2" s="6"/>
    </row>
    <row r="3" spans="1:26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134</v>
      </c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5"/>
      <c r="W3" s="3"/>
      <c r="X3" s="3"/>
      <c r="Y3" s="6"/>
      <c r="Z3" s="6"/>
    </row>
    <row r="4" spans="1:26" ht="18.75" x14ac:dyDescent="0.3">
      <c r="A4" s="2" t="s">
        <v>134</v>
      </c>
      <c r="B4" s="2"/>
      <c r="C4" s="2"/>
      <c r="D4" s="2"/>
      <c r="E4" s="2"/>
      <c r="F4" s="2"/>
      <c r="G4" s="3"/>
      <c r="H4" s="3"/>
      <c r="I4" s="4"/>
      <c r="J4" s="2" t="s">
        <v>181</v>
      </c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5"/>
      <c r="W4" s="3"/>
      <c r="X4" s="3"/>
      <c r="Y4" s="6"/>
      <c r="Z4" s="6"/>
    </row>
    <row r="5" spans="1:26" ht="18.75" x14ac:dyDescent="0.3">
      <c r="A5" s="2" t="s">
        <v>181</v>
      </c>
      <c r="B5" s="2"/>
      <c r="C5" s="2"/>
      <c r="D5" s="2"/>
      <c r="E5" s="2"/>
      <c r="F5" s="2"/>
      <c r="G5" s="3"/>
      <c r="H5" s="3"/>
      <c r="I5" s="4"/>
      <c r="J5" s="2" t="s">
        <v>172</v>
      </c>
      <c r="K5" s="2"/>
      <c r="L5" s="2"/>
      <c r="M5" s="2"/>
      <c r="N5" s="2"/>
      <c r="O5" s="2"/>
      <c r="P5" s="2"/>
      <c r="Q5" s="3"/>
      <c r="R5" s="2"/>
      <c r="S5" s="2"/>
      <c r="T5" s="2"/>
      <c r="U5" s="2"/>
      <c r="V5" s="5"/>
      <c r="W5" s="3"/>
      <c r="X5" s="3"/>
      <c r="Y5" s="6"/>
      <c r="Z5" s="6"/>
    </row>
    <row r="6" spans="1:26" ht="18.75" x14ac:dyDescent="0.3">
      <c r="A6" s="2" t="s">
        <v>172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5"/>
      <c r="W6" s="3"/>
      <c r="X6" s="3"/>
      <c r="Y6" s="6"/>
      <c r="Z6" s="6"/>
    </row>
    <row r="7" spans="1:26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6"/>
    </row>
    <row r="8" spans="1:26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1"/>
      <c r="K9" s="112"/>
      <c r="L9" s="113" t="s">
        <v>7</v>
      </c>
      <c r="M9" s="114" t="s">
        <v>210</v>
      </c>
      <c r="N9" s="114" t="s">
        <v>212</v>
      </c>
      <c r="O9" s="114" t="s">
        <v>126</v>
      </c>
      <c r="P9" s="114" t="s">
        <v>126</v>
      </c>
      <c r="Q9" s="114" t="s">
        <v>127</v>
      </c>
      <c r="R9" s="114" t="s">
        <v>128</v>
      </c>
      <c r="S9" s="113" t="s">
        <v>129</v>
      </c>
      <c r="T9" s="114" t="s">
        <v>182</v>
      </c>
      <c r="U9" s="114" t="s">
        <v>8</v>
      </c>
      <c r="V9" s="115"/>
      <c r="W9" s="116" t="s">
        <v>9</v>
      </c>
      <c r="X9" s="116"/>
      <c r="Y9" s="116" t="s">
        <v>3</v>
      </c>
      <c r="Z9" s="117" t="s">
        <v>3</v>
      </c>
    </row>
    <row r="10" spans="1:26" ht="15.75" x14ac:dyDescent="0.25">
      <c r="A10" s="11" t="s">
        <v>6</v>
      </c>
      <c r="B10" s="12">
        <f>B12</f>
        <v>7335.4</v>
      </c>
      <c r="C10" s="13"/>
      <c r="D10" s="13"/>
      <c r="E10" s="13"/>
      <c r="F10" s="13"/>
      <c r="G10" s="13"/>
      <c r="H10" s="14"/>
      <c r="I10" s="4"/>
      <c r="J10" s="118"/>
      <c r="K10" s="119"/>
      <c r="L10" s="120" t="s">
        <v>12</v>
      </c>
      <c r="M10" s="120" t="s">
        <v>211</v>
      </c>
      <c r="N10" s="120" t="s">
        <v>213</v>
      </c>
      <c r="O10" s="120" t="s">
        <v>130</v>
      </c>
      <c r="P10" s="120" t="s">
        <v>130</v>
      </c>
      <c r="Q10" s="120" t="s">
        <v>131</v>
      </c>
      <c r="R10" s="120" t="s">
        <v>130</v>
      </c>
      <c r="S10" s="120" t="s">
        <v>130</v>
      </c>
      <c r="T10" s="120" t="s">
        <v>183</v>
      </c>
      <c r="U10" s="120" t="s">
        <v>13</v>
      </c>
      <c r="V10" s="120" t="s">
        <v>14</v>
      </c>
      <c r="W10" s="120" t="s">
        <v>15</v>
      </c>
      <c r="X10" s="120" t="s">
        <v>16</v>
      </c>
      <c r="Y10" s="120" t="s">
        <v>17</v>
      </c>
      <c r="Z10" s="120" t="s">
        <v>18</v>
      </c>
    </row>
    <row r="11" spans="1:26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18"/>
      <c r="K11" s="119"/>
      <c r="L11" s="121" t="s">
        <v>3</v>
      </c>
      <c r="M11" s="121"/>
      <c r="N11" s="121" t="s">
        <v>218</v>
      </c>
      <c r="O11" s="121" t="s">
        <v>132</v>
      </c>
      <c r="P11" s="121" t="s">
        <v>173</v>
      </c>
      <c r="Q11" s="121" t="s">
        <v>130</v>
      </c>
      <c r="R11" s="121"/>
      <c r="S11" s="121"/>
      <c r="T11" s="121"/>
      <c r="U11" s="121" t="s">
        <v>20</v>
      </c>
      <c r="V11" s="121"/>
      <c r="W11" s="121"/>
      <c r="X11" s="121"/>
      <c r="Y11" s="121"/>
      <c r="Z11" s="121"/>
    </row>
    <row r="12" spans="1:26" ht="16.5" thickBot="1" x14ac:dyDescent="0.3">
      <c r="A12" s="19" t="s">
        <v>19</v>
      </c>
      <c r="B12" s="12">
        <v>7335.4</v>
      </c>
      <c r="C12" s="13"/>
      <c r="D12" s="13"/>
      <c r="E12" s="13"/>
      <c r="F12" s="13"/>
      <c r="G12" s="13"/>
      <c r="H12" s="14"/>
      <c r="I12" s="4"/>
      <c r="J12" s="122"/>
      <c r="K12" s="123"/>
      <c r="L12" s="121" t="s">
        <v>22</v>
      </c>
      <c r="M12" s="121" t="s">
        <v>22</v>
      </c>
      <c r="N12" s="121" t="s">
        <v>22</v>
      </c>
      <c r="O12" s="121" t="s">
        <v>22</v>
      </c>
      <c r="P12" s="121" t="s">
        <v>22</v>
      </c>
      <c r="Q12" s="121" t="s">
        <v>22</v>
      </c>
      <c r="R12" s="121" t="s">
        <v>22</v>
      </c>
      <c r="S12" s="121" t="s">
        <v>22</v>
      </c>
      <c r="T12" s="121" t="s">
        <v>22</v>
      </c>
      <c r="U12" s="121" t="s">
        <v>23</v>
      </c>
      <c r="V12" s="121" t="s">
        <v>22</v>
      </c>
      <c r="W12" s="121" t="s">
        <v>22</v>
      </c>
      <c r="X12" s="121" t="s">
        <v>22</v>
      </c>
      <c r="Y12" s="121" t="s">
        <v>22</v>
      </c>
      <c r="Z12" s="121" t="s">
        <v>22</v>
      </c>
    </row>
    <row r="13" spans="1:26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4" t="s">
        <v>27</v>
      </c>
      <c r="K13" s="125" t="s">
        <v>184</v>
      </c>
      <c r="L13" s="126">
        <f>-638501.15</f>
        <v>-638501.15</v>
      </c>
      <c r="M13" s="126">
        <v>0</v>
      </c>
      <c r="N13" s="126">
        <v>0</v>
      </c>
      <c r="O13" s="126"/>
      <c r="P13" s="126"/>
      <c r="Q13" s="126"/>
      <c r="R13" s="126"/>
      <c r="S13" s="126"/>
      <c r="T13" s="126"/>
      <c r="U13" s="127"/>
      <c r="V13" s="142"/>
      <c r="W13" s="127"/>
      <c r="X13" s="127"/>
      <c r="Y13" s="127"/>
      <c r="Z13" s="30"/>
    </row>
    <row r="14" spans="1:26" ht="15.75" x14ac:dyDescent="0.25">
      <c r="A14" s="24"/>
      <c r="B14" s="25"/>
      <c r="C14" s="13" t="s">
        <v>24</v>
      </c>
      <c r="D14" s="26"/>
      <c r="E14" s="93" t="s">
        <v>25</v>
      </c>
      <c r="F14" s="94"/>
      <c r="G14" s="13" t="s">
        <v>26</v>
      </c>
      <c r="H14" s="28"/>
      <c r="I14" s="29"/>
      <c r="J14" s="118"/>
      <c r="K14" s="119"/>
      <c r="L14" s="120"/>
      <c r="M14" s="158"/>
      <c r="N14" s="158"/>
      <c r="O14" s="141"/>
      <c r="P14" s="141"/>
      <c r="Q14" s="141"/>
      <c r="R14" s="141"/>
      <c r="S14" s="141"/>
      <c r="T14" s="141"/>
      <c r="U14" s="120"/>
      <c r="V14" s="120"/>
      <c r="W14" s="120"/>
      <c r="X14" s="120"/>
      <c r="Y14" s="120"/>
      <c r="Z14" s="120"/>
    </row>
    <row r="15" spans="1:26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29">
        <v>1</v>
      </c>
      <c r="K15" s="130" t="s">
        <v>185</v>
      </c>
      <c r="L15" s="134">
        <f>L16+L17+L18</f>
        <v>743357.75</v>
      </c>
      <c r="M15" s="134">
        <f>M16+M17+M18</f>
        <v>0</v>
      </c>
      <c r="N15" s="134">
        <f>N16+N17+N18</f>
        <v>0</v>
      </c>
      <c r="O15" s="134">
        <f>O16+O17+O19</f>
        <v>1912.8899999999999</v>
      </c>
      <c r="P15" s="134">
        <f t="shared" ref="P15:Z15" si="0">P16+P17+P18</f>
        <v>4707.0999999999995</v>
      </c>
      <c r="Q15" s="134">
        <f t="shared" si="0"/>
        <v>1938</v>
      </c>
      <c r="R15" s="134">
        <f t="shared" si="0"/>
        <v>2069.67</v>
      </c>
      <c r="S15" s="134">
        <f t="shared" si="0"/>
        <v>68084.160000000003</v>
      </c>
      <c r="T15" s="134">
        <v>0</v>
      </c>
      <c r="U15" s="134">
        <f>U16+U17+U18</f>
        <v>182513.89</v>
      </c>
      <c r="V15" s="134">
        <f t="shared" si="0"/>
        <v>-979.05</v>
      </c>
      <c r="W15" s="134">
        <f t="shared" si="0"/>
        <v>602.64</v>
      </c>
      <c r="X15" s="134">
        <f t="shared" si="0"/>
        <v>-5311.48</v>
      </c>
      <c r="Y15" s="134">
        <f t="shared" si="0"/>
        <v>94010.14</v>
      </c>
      <c r="Z15" s="135">
        <f t="shared" si="0"/>
        <v>94191.64</v>
      </c>
    </row>
    <row r="16" spans="1:26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29">
        <v>1.1000000000000001</v>
      </c>
      <c r="K16" s="130" t="s">
        <v>52</v>
      </c>
      <c r="L16" s="134">
        <v>549758.79</v>
      </c>
      <c r="M16" s="134">
        <v>0</v>
      </c>
      <c r="N16" s="134">
        <v>0</v>
      </c>
      <c r="O16" s="134">
        <v>1150.6099999999999</v>
      </c>
      <c r="P16" s="134">
        <v>4608.07</v>
      </c>
      <c r="Q16" s="134">
        <v>1762.91</v>
      </c>
      <c r="R16" s="134">
        <v>1293.5999999999999</v>
      </c>
      <c r="S16" s="134">
        <v>41271.32</v>
      </c>
      <c r="T16" s="134">
        <v>0</v>
      </c>
      <c r="U16" s="134">
        <f>V16+W16+X16+Y16+Z16</f>
        <v>91781.62</v>
      </c>
      <c r="V16" s="134">
        <v>-979.05</v>
      </c>
      <c r="W16" s="134">
        <v>602.64</v>
      </c>
      <c r="X16" s="134">
        <v>-5311.48</v>
      </c>
      <c r="Y16" s="134">
        <v>94010.14</v>
      </c>
      <c r="Z16" s="135">
        <v>3459.37</v>
      </c>
    </row>
    <row r="17" spans="1:26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29">
        <v>1.2</v>
      </c>
      <c r="K17" s="130" t="s">
        <v>54</v>
      </c>
      <c r="L17" s="134">
        <v>193598.96</v>
      </c>
      <c r="M17" s="134">
        <v>0</v>
      </c>
      <c r="N17" s="134">
        <v>0</v>
      </c>
      <c r="O17" s="134">
        <v>762.28</v>
      </c>
      <c r="P17" s="134">
        <v>99.03</v>
      </c>
      <c r="Q17" s="134">
        <v>175.09</v>
      </c>
      <c r="R17" s="134">
        <v>776.07</v>
      </c>
      <c r="S17" s="134">
        <v>26812.84</v>
      </c>
      <c r="T17" s="134">
        <v>0</v>
      </c>
      <c r="U17" s="134">
        <f>V17+W17+X17+Y17+Z17</f>
        <v>90732.27</v>
      </c>
      <c r="V17" s="134">
        <v>0</v>
      </c>
      <c r="W17" s="134">
        <v>0</v>
      </c>
      <c r="X17" s="134">
        <v>0</v>
      </c>
      <c r="Y17" s="134">
        <v>0</v>
      </c>
      <c r="Z17" s="135">
        <v>90732.27</v>
      </c>
    </row>
    <row r="18" spans="1:26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29"/>
      <c r="K18" s="130"/>
      <c r="L18" s="134"/>
      <c r="M18" s="134"/>
      <c r="N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</row>
    <row r="19" spans="1:26" ht="16.5" customHeight="1" x14ac:dyDescent="0.25">
      <c r="A19" s="40" t="s">
        <v>38</v>
      </c>
      <c r="B19" s="31" t="s">
        <v>39</v>
      </c>
      <c r="C19" s="41">
        <f>D19*10*7335.4</f>
        <v>201723.5</v>
      </c>
      <c r="D19" s="42">
        <v>2.75</v>
      </c>
      <c r="E19" s="41">
        <f>F19*10*7335.4</f>
        <v>201723.5</v>
      </c>
      <c r="F19" s="42">
        <v>2.75</v>
      </c>
      <c r="G19" s="43">
        <f>C19-E19</f>
        <v>0</v>
      </c>
      <c r="H19" s="42">
        <f>D19-F19</f>
        <v>0</v>
      </c>
      <c r="I19" s="44"/>
      <c r="J19" s="129"/>
      <c r="K19" s="130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5"/>
    </row>
    <row r="20" spans="1:26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29">
        <v>2</v>
      </c>
      <c r="K20" s="130" t="s">
        <v>186</v>
      </c>
      <c r="L20" s="134">
        <f>L21+L22+L23</f>
        <v>3074610.8</v>
      </c>
      <c r="M20" s="134">
        <f>M21+M22+M23</f>
        <v>43566</v>
      </c>
      <c r="N20" s="134">
        <f>N21+N22+N23</f>
        <v>32275.759999999998</v>
      </c>
      <c r="O20" s="134">
        <f t="shared" ref="O20:Z20" si="1">O21+O22+O23</f>
        <v>4249.3700000000008</v>
      </c>
      <c r="P20" s="134">
        <f t="shared" si="1"/>
        <v>17674.12</v>
      </c>
      <c r="Q20" s="134">
        <f t="shared" si="1"/>
        <v>14491.25</v>
      </c>
      <c r="R20" s="134">
        <f t="shared" si="1"/>
        <v>4691.58</v>
      </c>
      <c r="S20" s="134">
        <f t="shared" si="1"/>
        <v>188897.84</v>
      </c>
      <c r="T20" s="134">
        <f t="shared" si="1"/>
        <v>80708.25</v>
      </c>
      <c r="U20" s="134">
        <f t="shared" si="1"/>
        <v>242347.97999999998</v>
      </c>
      <c r="V20" s="134">
        <f t="shared" si="1"/>
        <v>893.79</v>
      </c>
      <c r="W20" s="134">
        <f t="shared" si="1"/>
        <v>20.25</v>
      </c>
      <c r="X20" s="134">
        <f t="shared" si="1"/>
        <v>-19609.93</v>
      </c>
      <c r="Y20" s="134">
        <f t="shared" si="1"/>
        <v>261397.93</v>
      </c>
      <c r="Z20" s="135">
        <f t="shared" si="1"/>
        <v>-354.06</v>
      </c>
    </row>
    <row r="21" spans="1:26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29">
        <v>2.1</v>
      </c>
      <c r="K21" s="130" t="s">
        <v>37</v>
      </c>
      <c r="L21" s="132">
        <f>3054969.77+19641.03</f>
        <v>3074610.8</v>
      </c>
      <c r="M21" s="134">
        <v>43566</v>
      </c>
      <c r="N21" s="134">
        <v>32275.759999999998</v>
      </c>
      <c r="O21" s="132">
        <f>4235.77+13.6</f>
        <v>4249.3700000000008</v>
      </c>
      <c r="P21" s="134">
        <f>17499.41+174.71</f>
        <v>17674.12</v>
      </c>
      <c r="Q21" s="134">
        <f>11833.61+2657.64</f>
        <v>14491.25</v>
      </c>
      <c r="R21" s="132">
        <f>4673.8+17.78</f>
        <v>4691.58</v>
      </c>
      <c r="S21" s="132">
        <f>188823.41+74.43</f>
        <v>188897.84</v>
      </c>
      <c r="T21" s="132">
        <f>80673.51+34.74</f>
        <v>80708.25</v>
      </c>
      <c r="U21" s="134">
        <f>V21+W21+X21+Y21+Z21</f>
        <v>242347.97999999998</v>
      </c>
      <c r="V21" s="132">
        <f>254.9+638.89</f>
        <v>893.79</v>
      </c>
      <c r="W21" s="134">
        <v>20.25</v>
      </c>
      <c r="X21" s="134">
        <f>31.1-19641.03</f>
        <v>-19609.93</v>
      </c>
      <c r="Y21" s="134">
        <f>260459.61+938.32</f>
        <v>261397.93</v>
      </c>
      <c r="Z21" s="135">
        <f>-354.06</f>
        <v>-354.06</v>
      </c>
    </row>
    <row r="22" spans="1:26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29">
        <v>2.2000000000000002</v>
      </c>
      <c r="K22" s="130" t="s">
        <v>40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f>V22+W22+X22+Y22+Z22</f>
        <v>0</v>
      </c>
      <c r="V22" s="134">
        <v>0</v>
      </c>
      <c r="W22" s="134">
        <v>0</v>
      </c>
      <c r="X22" s="134">
        <v>0</v>
      </c>
      <c r="Y22" s="134">
        <v>0</v>
      </c>
      <c r="Z22" s="135">
        <v>0</v>
      </c>
    </row>
    <row r="23" spans="1:26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29"/>
      <c r="K23" s="130"/>
      <c r="L23" s="132"/>
      <c r="M23" s="132"/>
      <c r="N23" s="132"/>
      <c r="O23" s="144"/>
      <c r="P23" s="144"/>
      <c r="Q23" s="144"/>
      <c r="R23" s="144"/>
      <c r="S23" s="144"/>
      <c r="T23" s="144"/>
      <c r="U23" s="134"/>
      <c r="V23" s="134"/>
      <c r="W23" s="134"/>
      <c r="X23" s="134"/>
      <c r="Y23" s="144"/>
      <c r="Z23" s="135"/>
    </row>
    <row r="24" spans="1:26" ht="16.5" customHeight="1" x14ac:dyDescent="0.25">
      <c r="A24" s="24" t="s">
        <v>50</v>
      </c>
      <c r="B24" s="31" t="s">
        <v>111</v>
      </c>
      <c r="C24" s="32"/>
      <c r="D24" s="33"/>
      <c r="E24" s="32"/>
      <c r="F24" s="33"/>
      <c r="G24" s="34"/>
      <c r="H24" s="33"/>
      <c r="I24" s="35"/>
      <c r="J24" s="129">
        <v>3</v>
      </c>
      <c r="K24" s="130" t="s">
        <v>187</v>
      </c>
      <c r="L24" s="134">
        <f>L25+L26+L27</f>
        <v>3267954.89</v>
      </c>
      <c r="M24" s="134">
        <f>M25+M26+M27</f>
        <v>24996.75</v>
      </c>
      <c r="N24" s="134">
        <f>N25+N26+N27</f>
        <v>28359.599999999999</v>
      </c>
      <c r="O24" s="134">
        <f t="shared" ref="O24:Z24" si="2">O25+O26+O27</f>
        <v>5315.24</v>
      </c>
      <c r="P24" s="134">
        <f t="shared" si="2"/>
        <v>22269.5</v>
      </c>
      <c r="Q24" s="134">
        <f t="shared" si="2"/>
        <v>23166.49</v>
      </c>
      <c r="R24" s="134">
        <f t="shared" si="2"/>
        <v>5847.71</v>
      </c>
      <c r="S24" s="134">
        <f t="shared" si="2"/>
        <v>221784.25</v>
      </c>
      <c r="T24" s="134">
        <f t="shared" si="2"/>
        <v>77377.710000000006</v>
      </c>
      <c r="U24" s="134">
        <f t="shared" si="2"/>
        <v>333389.76</v>
      </c>
      <c r="V24" s="134">
        <f t="shared" si="2"/>
        <v>267.89999999999998</v>
      </c>
      <c r="W24" s="134">
        <f t="shared" si="2"/>
        <v>385.08</v>
      </c>
      <c r="X24" s="134">
        <f t="shared" si="2"/>
        <v>474.24</v>
      </c>
      <c r="Y24" s="134">
        <f t="shared" si="2"/>
        <v>331029.59000000003</v>
      </c>
      <c r="Z24" s="135">
        <f t="shared" si="2"/>
        <v>1232.95</v>
      </c>
    </row>
    <row r="25" spans="1:26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29">
        <v>3.1</v>
      </c>
      <c r="K25" s="130" t="s">
        <v>45</v>
      </c>
      <c r="L25" s="132">
        <v>3074355.93</v>
      </c>
      <c r="M25" s="132">
        <v>24996.75</v>
      </c>
      <c r="N25" s="134">
        <v>28359.599999999999</v>
      </c>
      <c r="O25" s="134">
        <v>5315.24</v>
      </c>
      <c r="P25" s="134">
        <v>22269.5</v>
      </c>
      <c r="Q25" s="134">
        <v>23166.49</v>
      </c>
      <c r="R25" s="134">
        <v>5847.71</v>
      </c>
      <c r="S25" s="134">
        <v>194971.41</v>
      </c>
      <c r="T25" s="134">
        <v>77377.710000000006</v>
      </c>
      <c r="U25" s="134">
        <f>V25+W25+X25+Y25+Z25</f>
        <v>333389.76</v>
      </c>
      <c r="V25" s="134">
        <v>267.89999999999998</v>
      </c>
      <c r="W25" s="134">
        <v>385.08</v>
      </c>
      <c r="X25" s="134">
        <v>474.24</v>
      </c>
      <c r="Y25" s="134">
        <v>331029.59000000003</v>
      </c>
      <c r="Z25" s="135">
        <v>1232.95</v>
      </c>
    </row>
    <row r="26" spans="1:26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29">
        <v>3.2</v>
      </c>
      <c r="K26" s="130" t="s">
        <v>48</v>
      </c>
      <c r="L26" s="134">
        <f>10483.39+1450.44+181665.13</f>
        <v>193598.96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26812.84</v>
      </c>
      <c r="T26" s="134">
        <v>0</v>
      </c>
      <c r="U26" s="134">
        <f t="shared" ref="U26" si="3">V26+W26+X26+Y26+Z26</f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v>0</v>
      </c>
    </row>
    <row r="27" spans="1:26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29"/>
      <c r="K27" s="130"/>
      <c r="L27" s="134"/>
      <c r="M27" s="134"/>
      <c r="N27" s="134"/>
      <c r="O27" s="145"/>
      <c r="P27" s="145"/>
      <c r="Q27" s="145"/>
      <c r="R27" s="145"/>
      <c r="S27" s="145"/>
      <c r="T27" s="145"/>
      <c r="U27" s="134"/>
      <c r="V27" s="144"/>
      <c r="W27" s="134"/>
      <c r="X27" s="134"/>
      <c r="Y27" s="144"/>
      <c r="Z27" s="148"/>
    </row>
    <row r="28" spans="1:26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29">
        <v>4</v>
      </c>
      <c r="K28" s="130" t="s">
        <v>188</v>
      </c>
      <c r="L28" s="134">
        <f>L29+L30+L31</f>
        <v>550013.65999999968</v>
      </c>
      <c r="M28" s="134">
        <f>M29+M30+M31</f>
        <v>18569.25</v>
      </c>
      <c r="N28" s="134">
        <f>N29+N30+N31</f>
        <v>3916.16</v>
      </c>
      <c r="O28" s="134">
        <f t="shared" ref="O28:Z28" si="4">O29+O30+O31</f>
        <v>847.02000000000066</v>
      </c>
      <c r="P28" s="134">
        <f t="shared" si="4"/>
        <v>111.71999999999869</v>
      </c>
      <c r="Q28" s="134">
        <f t="shared" si="4"/>
        <v>-6737.2400000000016</v>
      </c>
      <c r="R28" s="134">
        <f t="shared" si="4"/>
        <v>913.5400000000003</v>
      </c>
      <c r="S28" s="134">
        <f t="shared" si="4"/>
        <v>35197.75</v>
      </c>
      <c r="T28" s="134">
        <f t="shared" si="4"/>
        <v>3330.5399999999936</v>
      </c>
      <c r="U28" s="134">
        <f t="shared" si="4"/>
        <v>91472.109999999971</v>
      </c>
      <c r="V28" s="134">
        <f t="shared" si="4"/>
        <v>-353.15999999999997</v>
      </c>
      <c r="W28" s="134">
        <f t="shared" si="4"/>
        <v>237.81</v>
      </c>
      <c r="X28" s="134">
        <f t="shared" si="4"/>
        <v>-25395.65</v>
      </c>
      <c r="Y28" s="134">
        <f t="shared" si="4"/>
        <v>24378.479999999981</v>
      </c>
      <c r="Z28" s="135">
        <f t="shared" si="4"/>
        <v>92604.63</v>
      </c>
    </row>
    <row r="29" spans="1:26" ht="15.75" x14ac:dyDescent="0.25">
      <c r="A29" s="45" t="s">
        <v>57</v>
      </c>
      <c r="B29" s="46" t="s">
        <v>39</v>
      </c>
      <c r="C29" s="41">
        <f>D29*10*7335.4</f>
        <v>242068.19999999998</v>
      </c>
      <c r="D29" s="47">
        <v>3.3</v>
      </c>
      <c r="E29" s="41">
        <f>F29*10*7335.4</f>
        <v>242068.19999999998</v>
      </c>
      <c r="F29" s="68">
        <v>3.3</v>
      </c>
      <c r="G29" s="43">
        <f>C29-E29</f>
        <v>0</v>
      </c>
      <c r="H29" s="47">
        <f>D29-F29</f>
        <v>0</v>
      </c>
      <c r="I29" s="35"/>
      <c r="J29" s="129">
        <v>4.0999999999999996</v>
      </c>
      <c r="K29" s="130" t="s">
        <v>52</v>
      </c>
      <c r="L29" s="134">
        <f t="shared" ref="L29:Z30" si="5">L16+L21-L25</f>
        <v>550013.65999999968</v>
      </c>
      <c r="M29" s="134">
        <f t="shared" ref="M29" si="6">M16+M21-M25</f>
        <v>18569.25</v>
      </c>
      <c r="N29" s="134">
        <f t="shared" ref="N29" si="7">N16+N21-N25</f>
        <v>3916.16</v>
      </c>
      <c r="O29" s="134">
        <f t="shared" si="5"/>
        <v>84.740000000000691</v>
      </c>
      <c r="P29" s="134">
        <f t="shared" si="5"/>
        <v>12.68999999999869</v>
      </c>
      <c r="Q29" s="134">
        <f t="shared" si="5"/>
        <v>-6912.3300000000017</v>
      </c>
      <c r="R29" s="134">
        <f t="shared" si="5"/>
        <v>137.47000000000025</v>
      </c>
      <c r="S29" s="134">
        <f t="shared" si="5"/>
        <v>35197.75</v>
      </c>
      <c r="T29" s="134">
        <f t="shared" si="5"/>
        <v>3330.5399999999936</v>
      </c>
      <c r="U29" s="134">
        <f t="shared" si="5"/>
        <v>739.8399999999674</v>
      </c>
      <c r="V29" s="134">
        <f t="shared" si="5"/>
        <v>-353.15999999999997</v>
      </c>
      <c r="W29" s="134">
        <f t="shared" si="5"/>
        <v>237.81</v>
      </c>
      <c r="X29" s="134">
        <f t="shared" si="5"/>
        <v>-25395.65</v>
      </c>
      <c r="Y29" s="134">
        <f t="shared" si="5"/>
        <v>24378.479999999981</v>
      </c>
      <c r="Z29" s="135">
        <f>Z16+Z21-Z25</f>
        <v>1872.36</v>
      </c>
    </row>
    <row r="30" spans="1:26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29">
        <v>4.2</v>
      </c>
      <c r="K30" s="130" t="s">
        <v>54</v>
      </c>
      <c r="L30" s="134">
        <f t="shared" si="5"/>
        <v>0</v>
      </c>
      <c r="M30" s="134">
        <f t="shared" ref="M30" si="8">M17+M22-M26</f>
        <v>0</v>
      </c>
      <c r="N30" s="134">
        <f t="shared" ref="N30" si="9">N17+N22-N26</f>
        <v>0</v>
      </c>
      <c r="O30" s="134">
        <f t="shared" si="5"/>
        <v>762.28</v>
      </c>
      <c r="P30" s="134">
        <f t="shared" si="5"/>
        <v>99.03</v>
      </c>
      <c r="Q30" s="134">
        <f t="shared" si="5"/>
        <v>175.09</v>
      </c>
      <c r="R30" s="134">
        <f t="shared" si="5"/>
        <v>776.07</v>
      </c>
      <c r="S30" s="134">
        <f t="shared" si="5"/>
        <v>0</v>
      </c>
      <c r="T30" s="134">
        <f t="shared" si="5"/>
        <v>0</v>
      </c>
      <c r="U30" s="134">
        <f t="shared" si="5"/>
        <v>90732.27</v>
      </c>
      <c r="V30" s="134">
        <f t="shared" si="5"/>
        <v>0</v>
      </c>
      <c r="W30" s="134">
        <f t="shared" si="5"/>
        <v>0</v>
      </c>
      <c r="X30" s="134">
        <f t="shared" si="5"/>
        <v>0</v>
      </c>
      <c r="Y30" s="134">
        <f t="shared" si="5"/>
        <v>0</v>
      </c>
      <c r="Z30" s="135">
        <f t="shared" si="5"/>
        <v>90732.27</v>
      </c>
    </row>
    <row r="31" spans="1:26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29"/>
      <c r="K31" s="130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</row>
    <row r="32" spans="1:26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29">
        <v>5</v>
      </c>
      <c r="K32" s="130" t="s">
        <v>56</v>
      </c>
      <c r="L32" s="134">
        <f>E124+'2019 01.02-28.02'!E116</f>
        <v>3089641.0179999997</v>
      </c>
      <c r="M32" s="134">
        <v>0</v>
      </c>
      <c r="N32" s="134">
        <v>32308.74</v>
      </c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</row>
    <row r="33" spans="1:26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29">
        <v>6</v>
      </c>
      <c r="K33" s="130" t="s">
        <v>58</v>
      </c>
      <c r="L33" s="134">
        <f>L20-L32</f>
        <v>-15030.217999999877</v>
      </c>
      <c r="M33" s="134">
        <f>M20-M32</f>
        <v>43566</v>
      </c>
      <c r="N33" s="134">
        <f>N20-N32</f>
        <v>-32.980000000003201</v>
      </c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</row>
    <row r="34" spans="1:26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29"/>
      <c r="K34" s="130" t="s">
        <v>59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</row>
    <row r="35" spans="1:26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29"/>
      <c r="K35" s="130" t="s">
        <v>61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</row>
    <row r="36" spans="1:26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29" t="s">
        <v>3</v>
      </c>
      <c r="K36" s="130" t="s">
        <v>3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4"/>
      <c r="V36" s="134"/>
      <c r="W36" s="134"/>
      <c r="X36" s="134"/>
      <c r="Y36" s="134"/>
      <c r="Z36" s="133"/>
    </row>
    <row r="37" spans="1:26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29">
        <v>7</v>
      </c>
      <c r="K37" s="130" t="s">
        <v>66</v>
      </c>
      <c r="L37" s="134">
        <f>L24-L32</f>
        <v>178313.87200000044</v>
      </c>
      <c r="M37" s="134">
        <f>M24-M32</f>
        <v>24996.75</v>
      </c>
      <c r="N37" s="134">
        <f>N24-N32</f>
        <v>-3949.1400000000031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2"/>
      <c r="Z37" s="133"/>
    </row>
    <row r="38" spans="1:26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29"/>
      <c r="K38" s="130" t="s">
        <v>69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/>
    </row>
    <row r="39" spans="1:26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/>
      <c r="K39" s="136"/>
      <c r="L39" s="134"/>
      <c r="M39" s="134"/>
      <c r="N39" s="134"/>
      <c r="O39" s="134"/>
      <c r="P39" s="134"/>
      <c r="Q39" s="134"/>
      <c r="R39" s="134"/>
      <c r="S39" s="134"/>
      <c r="T39" s="134"/>
      <c r="U39" s="132"/>
      <c r="V39" s="132"/>
      <c r="W39" s="132"/>
      <c r="X39" s="132"/>
      <c r="Y39" s="132"/>
      <c r="Z39" s="133"/>
    </row>
    <row r="40" spans="1:26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4" t="s">
        <v>133</v>
      </c>
      <c r="K40" s="125" t="s">
        <v>189</v>
      </c>
      <c r="L40" s="131">
        <f>L13+L37</f>
        <v>-460187.27799999958</v>
      </c>
      <c r="M40" s="131">
        <f>M13+M37</f>
        <v>24996.75</v>
      </c>
      <c r="N40" s="131">
        <f>N13+N37</f>
        <v>-3949.1400000000031</v>
      </c>
      <c r="O40" s="131"/>
      <c r="P40" s="131"/>
      <c r="Q40" s="131"/>
      <c r="R40" s="131"/>
      <c r="S40" s="131"/>
      <c r="T40" s="131"/>
      <c r="U40" s="134"/>
      <c r="V40" s="134"/>
      <c r="W40" s="134"/>
      <c r="X40" s="134"/>
      <c r="Y40" s="134"/>
      <c r="Z40" s="135"/>
    </row>
    <row r="41" spans="1:26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29"/>
      <c r="K41" s="125" t="s">
        <v>3</v>
      </c>
      <c r="L41" s="134"/>
      <c r="M41" s="134"/>
      <c r="N41" s="134"/>
      <c r="O41" s="132"/>
      <c r="P41" s="132"/>
      <c r="Q41" s="132"/>
      <c r="R41" s="132"/>
      <c r="S41" s="132"/>
      <c r="T41" s="132"/>
      <c r="U41" s="134"/>
      <c r="V41" s="134"/>
      <c r="W41" s="134"/>
      <c r="X41" s="134"/>
      <c r="Y41" s="134"/>
      <c r="Z41" s="135"/>
    </row>
    <row r="42" spans="1:26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29"/>
      <c r="K42" s="130" t="s">
        <v>215</v>
      </c>
      <c r="L42" s="134">
        <f>8100+28800+41760</f>
        <v>78660</v>
      </c>
      <c r="M42" s="132"/>
      <c r="N42" s="132"/>
      <c r="O42" s="132"/>
      <c r="P42" s="132"/>
      <c r="Q42" s="132"/>
      <c r="R42" s="132"/>
      <c r="S42" s="132"/>
      <c r="T42" s="132"/>
      <c r="U42" s="134"/>
      <c r="V42" s="134"/>
      <c r="W42" s="134"/>
      <c r="X42" s="134"/>
      <c r="Y42" s="134"/>
      <c r="Z42" s="135"/>
    </row>
    <row r="43" spans="1:26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>
        <v>1</v>
      </c>
      <c r="K43" s="153" t="s">
        <v>190</v>
      </c>
      <c r="L43" s="134">
        <v>599.29999999999995</v>
      </c>
      <c r="M43" s="134"/>
      <c r="N43" s="134"/>
      <c r="O43" s="143"/>
      <c r="P43" s="143"/>
      <c r="Q43" s="143"/>
      <c r="R43" s="143"/>
      <c r="S43" s="143"/>
      <c r="T43" s="143"/>
      <c r="U43" s="134"/>
      <c r="V43" s="134"/>
      <c r="W43" s="134"/>
      <c r="X43" s="134"/>
      <c r="Y43" s="134"/>
      <c r="Z43" s="135"/>
    </row>
    <row r="44" spans="1:26" ht="15.75" x14ac:dyDescent="0.25">
      <c r="A44" s="45" t="s">
        <v>79</v>
      </c>
      <c r="B44" s="49" t="s">
        <v>80</v>
      </c>
      <c r="C44" s="41">
        <f>D44*10*7335.4</f>
        <v>98294.36</v>
      </c>
      <c r="D44" s="47">
        <v>1.34</v>
      </c>
      <c r="E44" s="41">
        <f>F44*10*7335.4</f>
        <v>98294.36</v>
      </c>
      <c r="F44" s="47">
        <v>1.34</v>
      </c>
      <c r="G44" s="43">
        <f>C44-E44</f>
        <v>0</v>
      </c>
      <c r="H44" s="47">
        <f>D44-F44</f>
        <v>0</v>
      </c>
      <c r="I44" s="35"/>
      <c r="J44" s="129">
        <v>2</v>
      </c>
      <c r="K44" s="130" t="s">
        <v>191</v>
      </c>
      <c r="L44" s="134">
        <v>6026.31</v>
      </c>
      <c r="M44" s="134"/>
      <c r="N44" s="134"/>
      <c r="O44" s="132"/>
      <c r="P44" s="132"/>
      <c r="Q44" s="132"/>
      <c r="R44" s="132"/>
      <c r="S44" s="132"/>
      <c r="T44" s="132"/>
      <c r="U44" s="134"/>
      <c r="V44" s="134"/>
      <c r="W44" s="134"/>
      <c r="X44" s="134"/>
      <c r="Y44" s="134"/>
      <c r="Z44" s="135"/>
    </row>
    <row r="45" spans="1:26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29">
        <v>3</v>
      </c>
      <c r="K45" s="130" t="s">
        <v>192</v>
      </c>
      <c r="L45" s="134">
        <v>1643.7</v>
      </c>
      <c r="M45" s="134"/>
      <c r="N45" s="134"/>
      <c r="O45" s="132"/>
      <c r="P45" s="132"/>
      <c r="Q45" s="132"/>
      <c r="R45" s="132"/>
      <c r="S45" s="132"/>
      <c r="T45" s="132"/>
      <c r="U45" s="134"/>
      <c r="V45" s="134"/>
      <c r="W45" s="134"/>
      <c r="X45" s="134"/>
      <c r="Y45" s="134"/>
      <c r="Z45" s="135"/>
    </row>
    <row r="46" spans="1:26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29">
        <v>4</v>
      </c>
      <c r="K46" s="153" t="s">
        <v>214</v>
      </c>
      <c r="L46" s="134">
        <v>599.29999999999995</v>
      </c>
      <c r="M46" s="132"/>
      <c r="N46" s="132"/>
      <c r="O46" s="132"/>
      <c r="P46" s="132"/>
      <c r="Q46" s="132"/>
      <c r="R46" s="132"/>
      <c r="S46" s="132"/>
      <c r="T46" s="132"/>
      <c r="U46" s="134"/>
      <c r="V46" s="134"/>
      <c r="W46" s="134"/>
      <c r="X46" s="134"/>
      <c r="Y46" s="134"/>
      <c r="Z46" s="135"/>
    </row>
    <row r="47" spans="1:26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29">
        <v>5</v>
      </c>
      <c r="K47" s="153" t="s">
        <v>216</v>
      </c>
      <c r="L47" s="134">
        <v>1198.5999999999999</v>
      </c>
      <c r="M47" s="134"/>
      <c r="N47" s="134"/>
      <c r="O47" s="132"/>
      <c r="P47" s="132"/>
      <c r="Q47" s="132"/>
      <c r="R47" s="132"/>
      <c r="S47" s="132"/>
      <c r="T47" s="132"/>
      <c r="U47" s="134"/>
      <c r="V47" s="134"/>
      <c r="W47" s="134"/>
      <c r="X47" s="134"/>
      <c r="Y47" s="134"/>
      <c r="Z47" s="135"/>
    </row>
    <row r="48" spans="1:26" ht="15.75" x14ac:dyDescent="0.25">
      <c r="A48" s="45" t="s">
        <v>84</v>
      </c>
      <c r="B48" s="49" t="s">
        <v>85</v>
      </c>
      <c r="C48" s="41">
        <f>D48*10*7335.4</f>
        <v>41078.240000000005</v>
      </c>
      <c r="D48" s="47">
        <v>0.56000000000000005</v>
      </c>
      <c r="E48" s="41">
        <f>F48*10*7335.4</f>
        <v>41078.240000000005</v>
      </c>
      <c r="F48" s="47">
        <v>0.56000000000000005</v>
      </c>
      <c r="G48" s="43">
        <f>C48-E48</f>
        <v>0</v>
      </c>
      <c r="H48" s="47">
        <f>D48-F48</f>
        <v>0</v>
      </c>
      <c r="I48" s="35"/>
      <c r="J48" s="129">
        <v>6</v>
      </c>
      <c r="K48" s="130" t="s">
        <v>193</v>
      </c>
      <c r="L48" s="134">
        <v>43091.59</v>
      </c>
      <c r="M48" s="131"/>
      <c r="N48" s="131"/>
      <c r="O48" s="132"/>
      <c r="P48" s="132"/>
      <c r="Q48" s="132"/>
      <c r="R48" s="132"/>
      <c r="S48" s="132"/>
      <c r="T48" s="132"/>
      <c r="U48" s="134"/>
      <c r="V48" s="134"/>
      <c r="W48" s="134"/>
      <c r="X48" s="134"/>
      <c r="Y48" s="134"/>
      <c r="Z48" s="135"/>
    </row>
    <row r="49" spans="1:26" ht="15.75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J49" s="129"/>
      <c r="K49" s="125" t="s">
        <v>194</v>
      </c>
      <c r="L49" s="131">
        <f>L42-L43-L44-L45-L46-L47-L48</f>
        <v>25501.199999999997</v>
      </c>
      <c r="M49" s="132"/>
      <c r="N49" s="132"/>
      <c r="O49" s="132"/>
      <c r="P49" s="132"/>
      <c r="Q49" s="132"/>
      <c r="R49" s="132"/>
      <c r="S49" s="132"/>
      <c r="T49" s="132"/>
      <c r="U49" s="134"/>
      <c r="V49" s="134"/>
      <c r="W49" s="134"/>
      <c r="X49" s="134"/>
      <c r="Y49" s="134"/>
      <c r="Z49" s="135"/>
    </row>
    <row r="50" spans="1:26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J50" s="129"/>
      <c r="K50" s="125" t="s">
        <v>76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4"/>
      <c r="V50" s="134"/>
      <c r="W50" s="134"/>
      <c r="X50" s="134"/>
      <c r="Y50" s="134"/>
      <c r="Z50" s="135"/>
    </row>
    <row r="51" spans="1:26" ht="16.5" thickBot="1" x14ac:dyDescent="0.3">
      <c r="A51" s="40" t="s">
        <v>88</v>
      </c>
      <c r="B51" s="31" t="s">
        <v>89</v>
      </c>
      <c r="C51" s="41">
        <f>D51*10*7335.4</f>
        <v>315422.2</v>
      </c>
      <c r="D51" s="42">
        <v>4.3</v>
      </c>
      <c r="E51" s="41">
        <f>F51*10*7335.4</f>
        <v>315422.2</v>
      </c>
      <c r="F51" s="42">
        <v>4.3</v>
      </c>
      <c r="G51" s="43">
        <f>C51-E51</f>
        <v>0</v>
      </c>
      <c r="H51" s="47">
        <f>D51-F51</f>
        <v>0</v>
      </c>
      <c r="I51" s="35"/>
      <c r="J51" s="137"/>
      <c r="K51" s="138" t="s">
        <v>170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V51" s="139"/>
      <c r="W51" s="139"/>
      <c r="X51" s="139"/>
      <c r="Y51" s="139"/>
      <c r="Z51" s="140"/>
    </row>
    <row r="52" spans="1:26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3"/>
      <c r="S52" s="3"/>
      <c r="T52" s="3"/>
      <c r="U52" s="141"/>
      <c r="V52" s="141"/>
      <c r="W52" s="141"/>
      <c r="X52" s="141"/>
      <c r="Y52" s="141"/>
      <c r="Z52" s="3"/>
    </row>
    <row r="53" spans="1:26" ht="15.75" x14ac:dyDescent="0.25">
      <c r="A53" s="40" t="s">
        <v>92</v>
      </c>
      <c r="B53" s="31" t="s">
        <v>116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3"/>
      <c r="S53" s="3"/>
      <c r="T53" s="3"/>
      <c r="U53" s="141"/>
      <c r="V53" s="141"/>
      <c r="W53" s="141"/>
      <c r="X53" s="141"/>
      <c r="Y53" s="3"/>
      <c r="Z53" s="3"/>
    </row>
    <row r="54" spans="1:26" ht="15.75" x14ac:dyDescent="0.25">
      <c r="A54" s="24" t="s">
        <v>49</v>
      </c>
      <c r="B54" s="31" t="s">
        <v>115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 t="s">
        <v>217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26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6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6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6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6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6" x14ac:dyDescent="0.25">
      <c r="A62" s="45" t="s">
        <v>100</v>
      </c>
      <c r="B62" s="49" t="s">
        <v>101</v>
      </c>
      <c r="C62" s="41">
        <f>D62*10*7335.4</f>
        <v>344763.8</v>
      </c>
      <c r="D62" s="47">
        <v>4.7</v>
      </c>
      <c r="E62" s="41">
        <f>F62*10*7335.4</f>
        <v>344763.8</v>
      </c>
      <c r="F62" s="47">
        <v>4.7</v>
      </c>
      <c r="G62" s="43">
        <f>C62-E62</f>
        <v>0</v>
      </c>
      <c r="H62" s="47">
        <f>D62-F62</f>
        <v>0</v>
      </c>
      <c r="I62" s="35"/>
    </row>
    <row r="63" spans="1:26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6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144</v>
      </c>
      <c r="C66" s="64"/>
      <c r="D66" s="146"/>
      <c r="E66" s="64"/>
      <c r="F66" s="65"/>
      <c r="G66" s="66"/>
      <c r="H66" s="65"/>
      <c r="I66" s="44"/>
    </row>
    <row r="67" spans="1:9" x14ac:dyDescent="0.25">
      <c r="A67" s="82" t="s">
        <v>102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47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106</v>
      </c>
      <c r="B80" s="49" t="s">
        <v>107</v>
      </c>
      <c r="C80" s="64"/>
      <c r="D80" s="146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118</v>
      </c>
      <c r="B89" s="49" t="s">
        <v>120</v>
      </c>
      <c r="C89" s="41">
        <f>D89*10*7335.4</f>
        <v>7335.4</v>
      </c>
      <c r="D89" s="68">
        <v>0.1</v>
      </c>
      <c r="E89" s="41">
        <v>8660.02</v>
      </c>
      <c r="F89" s="42">
        <v>0.12</v>
      </c>
      <c r="G89" s="43">
        <f>C89-E89</f>
        <v>-1324.6200000000008</v>
      </c>
      <c r="H89" s="47">
        <f>D89-F89</f>
        <v>-1.999999999999999E-2</v>
      </c>
      <c r="I89" s="35"/>
    </row>
    <row r="90" spans="1:9" x14ac:dyDescent="0.25">
      <c r="A90" s="40" t="s">
        <v>119</v>
      </c>
      <c r="B90" s="31" t="s">
        <v>121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45" t="s">
        <v>195</v>
      </c>
      <c r="B91" s="49" t="s">
        <v>112</v>
      </c>
      <c r="C91" s="41">
        <f>D91*10*7335.4</f>
        <v>7335.4</v>
      </c>
      <c r="D91" s="47">
        <v>0.1</v>
      </c>
      <c r="E91" s="41">
        <f>F91*10*7335.4</f>
        <v>0</v>
      </c>
      <c r="F91" s="47">
        <v>0</v>
      </c>
      <c r="G91" s="43">
        <f>C91-E91</f>
        <v>7335.4</v>
      </c>
      <c r="H91" s="47">
        <f>D91-F91</f>
        <v>0.1</v>
      </c>
      <c r="I91" s="35"/>
    </row>
    <row r="92" spans="1:9" x14ac:dyDescent="0.25">
      <c r="A92" s="53" t="s">
        <v>196</v>
      </c>
      <c r="B92" s="54"/>
      <c r="C92" s="38"/>
      <c r="D92" s="28"/>
      <c r="E92" s="38"/>
      <c r="F92" s="56"/>
      <c r="G92" s="39"/>
      <c r="H92" s="28"/>
      <c r="I92" s="35"/>
    </row>
    <row r="93" spans="1:9" x14ac:dyDescent="0.25">
      <c r="A93" s="69" t="s">
        <v>122</v>
      </c>
      <c r="B93" s="108" t="s">
        <v>109</v>
      </c>
      <c r="C93" s="41">
        <f>D93*10*7335.4</f>
        <v>124701.79999999999</v>
      </c>
      <c r="D93" s="68">
        <v>1.7</v>
      </c>
      <c r="E93" s="41">
        <f>F93*10*7335.4</f>
        <v>124701.79999999999</v>
      </c>
      <c r="F93" s="68">
        <v>1.7</v>
      </c>
      <c r="G93" s="43">
        <f>C93-E93</f>
        <v>0</v>
      </c>
      <c r="H93" s="47">
        <f>D93-F93</f>
        <v>0</v>
      </c>
      <c r="I93" s="35"/>
    </row>
    <row r="94" spans="1:9" x14ac:dyDescent="0.25">
      <c r="A94" s="40" t="s">
        <v>117</v>
      </c>
      <c r="B94" s="107"/>
      <c r="C94" s="32"/>
      <c r="D94" s="33"/>
      <c r="E94" s="32"/>
      <c r="F94" s="33"/>
      <c r="G94" s="34"/>
      <c r="H94" s="33"/>
      <c r="I94" s="35"/>
    </row>
    <row r="95" spans="1:9" x14ac:dyDescent="0.25">
      <c r="A95" s="45" t="s">
        <v>175</v>
      </c>
      <c r="B95" s="49" t="s">
        <v>85</v>
      </c>
      <c r="C95" s="41">
        <f>D95*10*7335.4</f>
        <v>50614.259999999995</v>
      </c>
      <c r="D95" s="77">
        <v>0.69</v>
      </c>
      <c r="E95" s="41">
        <f>F95*10*7335.4</f>
        <v>50614.259999999995</v>
      </c>
      <c r="F95" s="68">
        <v>0.69</v>
      </c>
      <c r="G95" s="43">
        <f>C95-E95</f>
        <v>0</v>
      </c>
      <c r="H95" s="47">
        <f>D95-F95</f>
        <v>0</v>
      </c>
      <c r="I95" s="35"/>
    </row>
    <row r="96" spans="1:9" x14ac:dyDescent="0.25">
      <c r="A96" s="53"/>
      <c r="B96" s="54"/>
      <c r="C96" s="50"/>
      <c r="D96" s="109"/>
      <c r="E96" s="55"/>
      <c r="F96" s="51"/>
      <c r="G96" s="52"/>
      <c r="H96" s="51"/>
      <c r="I96" s="44"/>
    </row>
    <row r="97" spans="1:9" x14ac:dyDescent="0.25">
      <c r="A97" s="45" t="s">
        <v>176</v>
      </c>
      <c r="B97" s="49" t="s">
        <v>85</v>
      </c>
      <c r="C97" s="41">
        <f>D97*10*7335.4</f>
        <v>74087.539999999994</v>
      </c>
      <c r="D97" s="77">
        <v>1.01</v>
      </c>
      <c r="E97" s="41">
        <f>F97*10*7335.4</f>
        <v>74087.539999999994</v>
      </c>
      <c r="F97" s="77">
        <v>1.01</v>
      </c>
      <c r="G97" s="43">
        <f>C97-E97</f>
        <v>0</v>
      </c>
      <c r="H97" s="47">
        <f>D97-F97</f>
        <v>0</v>
      </c>
      <c r="I97" s="35"/>
    </row>
    <row r="98" spans="1:9" x14ac:dyDescent="0.25">
      <c r="A98" s="40" t="s">
        <v>135</v>
      </c>
      <c r="B98" s="31"/>
      <c r="C98" s="50"/>
      <c r="D98" s="109"/>
      <c r="E98" s="50"/>
      <c r="F98" s="51"/>
      <c r="G98" s="52"/>
      <c r="H98" s="51"/>
      <c r="I98" s="44"/>
    </row>
    <row r="99" spans="1:9" x14ac:dyDescent="0.25">
      <c r="A99" s="53" t="s">
        <v>136</v>
      </c>
      <c r="B99" s="54"/>
      <c r="C99" s="55"/>
      <c r="D99" s="110"/>
      <c r="E99" s="55"/>
      <c r="F99" s="56"/>
      <c r="G99" s="57"/>
      <c r="H99" s="56"/>
      <c r="I99" s="44"/>
    </row>
    <row r="100" spans="1:9" x14ac:dyDescent="0.25">
      <c r="A100" s="40" t="s">
        <v>177</v>
      </c>
      <c r="B100" s="49" t="s">
        <v>85</v>
      </c>
      <c r="C100" s="41">
        <f>D100*10*7335.4</f>
        <v>40344.699999999997</v>
      </c>
      <c r="D100" s="109">
        <v>0.55000000000000004</v>
      </c>
      <c r="E100" s="41">
        <f>F100*10*7335.4</f>
        <v>40344.699999999997</v>
      </c>
      <c r="F100" s="109">
        <v>0.55000000000000004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40" t="s">
        <v>137</v>
      </c>
      <c r="B101" s="31"/>
      <c r="C101" s="50"/>
      <c r="D101" s="109"/>
      <c r="E101" s="50"/>
      <c r="F101" s="51"/>
      <c r="G101" s="52"/>
      <c r="H101" s="51"/>
      <c r="I101" s="44"/>
    </row>
    <row r="102" spans="1:9" x14ac:dyDescent="0.25">
      <c r="A102" s="45" t="s">
        <v>178</v>
      </c>
      <c r="B102" s="49" t="s">
        <v>85</v>
      </c>
      <c r="C102" s="41">
        <f>D102*10*7335.4</f>
        <v>13203.719999999998</v>
      </c>
      <c r="D102" s="77">
        <v>0.18</v>
      </c>
      <c r="E102" s="41">
        <f>F102*10*7335.4</f>
        <v>13203.719999999998</v>
      </c>
      <c r="F102" s="68">
        <v>0.18</v>
      </c>
      <c r="G102" s="43">
        <f>C102-E102</f>
        <v>0</v>
      </c>
      <c r="H102" s="47">
        <f>D102-F102</f>
        <v>0</v>
      </c>
      <c r="I102" s="97"/>
    </row>
    <row r="103" spans="1:9" x14ac:dyDescent="0.25">
      <c r="A103" s="53" t="s">
        <v>171</v>
      </c>
      <c r="B103" s="54"/>
      <c r="C103" s="50"/>
      <c r="D103" s="109"/>
      <c r="E103" s="55"/>
      <c r="F103" s="51"/>
      <c r="G103" s="52"/>
      <c r="H103" s="51"/>
      <c r="I103" s="44"/>
    </row>
    <row r="104" spans="1:9" x14ac:dyDescent="0.25">
      <c r="A104" s="45" t="s">
        <v>179</v>
      </c>
      <c r="B104" s="49"/>
      <c r="C104" s="41">
        <f>D104*10*7335.4</f>
        <v>203190.58</v>
      </c>
      <c r="D104" s="68">
        <v>2.77</v>
      </c>
      <c r="E104" s="41">
        <f>F104*10*7335.4</f>
        <v>203190.58</v>
      </c>
      <c r="F104" s="68">
        <v>2.77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40" t="s">
        <v>138</v>
      </c>
      <c r="B105" s="31"/>
      <c r="C105" s="78"/>
      <c r="D105" s="83"/>
      <c r="E105" s="50"/>
      <c r="F105" s="51"/>
      <c r="G105" s="52"/>
      <c r="H105" s="51"/>
      <c r="I105" s="44"/>
    </row>
    <row r="106" spans="1:9" x14ac:dyDescent="0.25">
      <c r="A106" s="71" t="s">
        <v>167</v>
      </c>
      <c r="B106" s="49"/>
      <c r="C106" s="70">
        <f>C19+C29+C44+C48+C51+C62+C89+C93+C95+C97+C104+C100+C102+C91</f>
        <v>1764163.7</v>
      </c>
      <c r="D106" s="70">
        <f>D19+D29+D44+D48+D51+D62+D89+D93+D95+D97+D104+D100+D102+D91</f>
        <v>24.050000000000004</v>
      </c>
      <c r="E106" s="70">
        <f>E19+E29+E44+E48+E51+E62+E89+E93+E95+E97+E104+E100+E102</f>
        <v>1758152.9200000002</v>
      </c>
      <c r="F106" s="70">
        <f>F19+F29+F44+F48+F51+F62+F89+F93+F95+F97+F104+F100+F102</f>
        <v>23.970000000000002</v>
      </c>
      <c r="G106" s="43">
        <f>C106-E106</f>
        <v>6010.7799999997951</v>
      </c>
      <c r="H106" s="47">
        <f>D106-F106</f>
        <v>8.0000000000001847E-2</v>
      </c>
      <c r="I106" s="35"/>
    </row>
    <row r="107" spans="1:9" x14ac:dyDescent="0.25">
      <c r="A107" s="72" t="s">
        <v>168</v>
      </c>
      <c r="B107" s="54"/>
      <c r="C107" s="73"/>
      <c r="D107" s="74"/>
      <c r="E107" s="73"/>
      <c r="F107" s="74"/>
      <c r="G107" s="52"/>
      <c r="H107" s="51"/>
      <c r="I107" s="35"/>
    </row>
    <row r="108" spans="1:9" x14ac:dyDescent="0.25">
      <c r="A108" s="75" t="s">
        <v>140</v>
      </c>
      <c r="B108" s="31"/>
      <c r="C108" s="76">
        <f>C110+C113+C119+C115+C117</f>
        <v>867044.27999999991</v>
      </c>
      <c r="D108" s="76">
        <f>D110+D113+D119+D115+D117</f>
        <v>11.82</v>
      </c>
      <c r="E108" s="76">
        <f t="shared" ref="E108:F108" si="10">E110+E113+E119+E115+E117</f>
        <v>805495.25</v>
      </c>
      <c r="F108" s="76">
        <f t="shared" si="10"/>
        <v>10.980931510210761</v>
      </c>
      <c r="G108" s="77">
        <f>C108-E108</f>
        <v>61549.029999999912</v>
      </c>
      <c r="H108" s="47">
        <f>D108-F108</f>
        <v>0.83906848978923954</v>
      </c>
      <c r="I108" s="35"/>
    </row>
    <row r="109" spans="1:9" x14ac:dyDescent="0.25">
      <c r="A109" s="75"/>
      <c r="B109" s="31"/>
      <c r="C109" s="78"/>
      <c r="D109" s="76"/>
      <c r="E109" s="79"/>
      <c r="F109" s="76"/>
      <c r="G109" s="80"/>
      <c r="H109" s="42"/>
      <c r="I109" s="35"/>
    </row>
    <row r="110" spans="1:9" x14ac:dyDescent="0.25">
      <c r="A110" s="63" t="s">
        <v>141</v>
      </c>
      <c r="B110" s="49" t="s">
        <v>124</v>
      </c>
      <c r="C110" s="41">
        <f>D110*10*7335.4</f>
        <v>110764.54</v>
      </c>
      <c r="D110" s="95">
        <v>1.51</v>
      </c>
      <c r="E110" s="41">
        <v>99717.06</v>
      </c>
      <c r="F110" s="95">
        <f>E110/10/7335.4</f>
        <v>1.359394988685007</v>
      </c>
      <c r="G110" s="96">
        <f>C110-E110</f>
        <v>11047.479999999996</v>
      </c>
      <c r="H110" s="81">
        <f>D110-F110</f>
        <v>0.15060501131499304</v>
      </c>
      <c r="I110" s="97"/>
    </row>
    <row r="111" spans="1:9" x14ac:dyDescent="0.25">
      <c r="A111" s="82" t="s">
        <v>108</v>
      </c>
      <c r="B111" s="31"/>
      <c r="C111" s="98"/>
      <c r="D111" s="99"/>
      <c r="E111" s="100"/>
      <c r="F111" s="84"/>
      <c r="G111" s="101"/>
      <c r="H111" s="84"/>
      <c r="I111" s="97"/>
    </row>
    <row r="112" spans="1:9" x14ac:dyDescent="0.25">
      <c r="A112" s="82" t="s">
        <v>123</v>
      </c>
      <c r="B112" s="31"/>
      <c r="C112" s="98"/>
      <c r="D112" s="99"/>
      <c r="E112" s="100"/>
      <c r="F112" s="84"/>
      <c r="G112" s="101"/>
      <c r="H112" s="84"/>
      <c r="I112" s="35"/>
    </row>
    <row r="113" spans="1:9" x14ac:dyDescent="0.25">
      <c r="A113" s="63" t="s">
        <v>209</v>
      </c>
      <c r="B113" s="108" t="s">
        <v>197</v>
      </c>
      <c r="C113" s="41">
        <f>D113*10*7335.4</f>
        <v>652850.6</v>
      </c>
      <c r="D113" s="102">
        <v>8.9</v>
      </c>
      <c r="E113" s="41">
        <v>634878.87</v>
      </c>
      <c r="F113" s="95">
        <f>E113/10/7335.4</f>
        <v>8.6550000000000011</v>
      </c>
      <c r="G113" s="96">
        <f>C113-E113</f>
        <v>17971.729999999981</v>
      </c>
      <c r="H113" s="81">
        <f>D113-F113</f>
        <v>0.24499999999999922</v>
      </c>
      <c r="I113" s="150"/>
    </row>
    <row r="114" spans="1:9" x14ac:dyDescent="0.25">
      <c r="A114" s="82" t="s">
        <v>198</v>
      </c>
      <c r="B114" s="31" t="s">
        <v>199</v>
      </c>
      <c r="C114" s="98"/>
      <c r="D114" s="99"/>
      <c r="E114" s="100"/>
      <c r="F114" s="84"/>
      <c r="G114" s="101"/>
      <c r="H114" s="84"/>
      <c r="I114" s="35"/>
    </row>
    <row r="115" spans="1:9" x14ac:dyDescent="0.25">
      <c r="A115" s="63" t="s">
        <v>200</v>
      </c>
      <c r="B115" s="108" t="s">
        <v>197</v>
      </c>
      <c r="C115" s="41">
        <f>D115*10*7335.4</f>
        <v>22006.199999999997</v>
      </c>
      <c r="D115" s="102">
        <v>0.3</v>
      </c>
      <c r="E115" s="41">
        <v>12017.8</v>
      </c>
      <c r="F115" s="95">
        <f>E115/10/7335.4</f>
        <v>0.16383291981350712</v>
      </c>
      <c r="G115" s="96">
        <f>C115-E115</f>
        <v>9988.3999999999978</v>
      </c>
      <c r="H115" s="81">
        <f>D115-F115</f>
        <v>0.13616708018649287</v>
      </c>
      <c r="I115" s="97"/>
    </row>
    <row r="116" spans="1:9" x14ac:dyDescent="0.25">
      <c r="A116" s="154" t="s">
        <v>201</v>
      </c>
      <c r="B116" s="31" t="s">
        <v>199</v>
      </c>
      <c r="C116" s="103"/>
      <c r="D116" s="104"/>
      <c r="E116" s="105"/>
      <c r="F116" s="85"/>
      <c r="G116" s="106"/>
      <c r="H116" s="85"/>
      <c r="I116" s="97"/>
    </row>
    <row r="117" spans="1:9" x14ac:dyDescent="0.25">
      <c r="A117" s="82" t="s">
        <v>202</v>
      </c>
      <c r="B117" s="108" t="s">
        <v>197</v>
      </c>
      <c r="C117" s="41">
        <f>D117*10*7335.4</f>
        <v>36677</v>
      </c>
      <c r="D117" s="99">
        <v>0.5</v>
      </c>
      <c r="E117" s="41">
        <v>5186.37</v>
      </c>
      <c r="F117" s="95">
        <f>E117/10/7335.4</f>
        <v>7.0703301796766357E-2</v>
      </c>
      <c r="G117" s="96">
        <f>C117-E117</f>
        <v>31490.63</v>
      </c>
      <c r="H117" s="81">
        <f>D117-F117</f>
        <v>0.42929669820323363</v>
      </c>
      <c r="I117" s="97"/>
    </row>
    <row r="118" spans="1:9" x14ac:dyDescent="0.25">
      <c r="A118" s="82" t="s">
        <v>203</v>
      </c>
      <c r="B118" s="31" t="s">
        <v>204</v>
      </c>
      <c r="C118" s="98"/>
      <c r="D118" s="99"/>
      <c r="E118" s="100"/>
      <c r="F118" s="84"/>
      <c r="G118" s="101"/>
      <c r="H118" s="84"/>
      <c r="I118" s="97"/>
    </row>
    <row r="119" spans="1:9" x14ac:dyDescent="0.25">
      <c r="A119" s="63" t="s">
        <v>205</v>
      </c>
      <c r="B119" s="49" t="s">
        <v>113</v>
      </c>
      <c r="C119" s="41">
        <f>D119*10*7335.4</f>
        <v>44745.939999999995</v>
      </c>
      <c r="D119" s="95">
        <v>0.61</v>
      </c>
      <c r="E119" s="41">
        <v>53695.15</v>
      </c>
      <c r="F119" s="95">
        <f>E119/10/7335.4</f>
        <v>0.73200029991547844</v>
      </c>
      <c r="G119" s="96">
        <f>C119-E119</f>
        <v>-8949.2100000000064</v>
      </c>
      <c r="H119" s="81">
        <f>D119-F119</f>
        <v>-0.12200029991547845</v>
      </c>
      <c r="I119" s="35"/>
    </row>
    <row r="120" spans="1:9" x14ac:dyDescent="0.25">
      <c r="A120" s="82" t="s">
        <v>206</v>
      </c>
      <c r="B120" s="54"/>
      <c r="C120" s="103"/>
      <c r="D120" s="104"/>
      <c r="E120" s="105"/>
      <c r="F120" s="95"/>
      <c r="G120" s="106"/>
      <c r="H120" s="85"/>
      <c r="I120" s="35"/>
    </row>
    <row r="121" spans="1:9" x14ac:dyDescent="0.25">
      <c r="A121" s="45" t="s">
        <v>207</v>
      </c>
      <c r="B121" s="87"/>
      <c r="C121" s="86">
        <f>C106+C108</f>
        <v>2631207.98</v>
      </c>
      <c r="D121" s="68">
        <f>D106+D108</f>
        <v>35.870000000000005</v>
      </c>
      <c r="E121" s="86">
        <f>E106+E108</f>
        <v>2563648.17</v>
      </c>
      <c r="F121" s="68">
        <f>F106+F108</f>
        <v>34.950931510210765</v>
      </c>
      <c r="G121" s="77">
        <f>C121-E121</f>
        <v>67559.810000000056</v>
      </c>
      <c r="H121" s="47">
        <f>D121-F121</f>
        <v>0.91906848978923961</v>
      </c>
      <c r="I121" s="35"/>
    </row>
    <row r="122" spans="1:9" ht="15.75" thickBot="1" x14ac:dyDescent="0.3">
      <c r="A122" s="88"/>
      <c r="B122" s="89"/>
      <c r="C122" s="88"/>
      <c r="D122" s="90"/>
      <c r="E122" s="88"/>
      <c r="F122" s="91"/>
      <c r="G122" s="92"/>
      <c r="H122" s="91"/>
      <c r="I122" s="35"/>
    </row>
    <row r="123" spans="1:9" ht="15.75" thickBot="1" x14ac:dyDescent="0.3">
      <c r="A123" s="162" t="s">
        <v>193</v>
      </c>
      <c r="B123" s="163"/>
      <c r="C123" s="164">
        <v>0</v>
      </c>
      <c r="D123" s="165"/>
      <c r="E123" s="166">
        <v>52493.07</v>
      </c>
      <c r="F123" s="163"/>
      <c r="G123" s="164">
        <f>C123-E123</f>
        <v>-52493.07</v>
      </c>
      <c r="H123" s="167"/>
      <c r="I123" s="150"/>
    </row>
    <row r="124" spans="1:9" x14ac:dyDescent="0.25">
      <c r="A124" s="40" t="s">
        <v>208</v>
      </c>
      <c r="B124" s="24"/>
      <c r="C124" s="159">
        <f>C121</f>
        <v>2631207.98</v>
      </c>
      <c r="D124" s="76"/>
      <c r="E124" s="160">
        <f>E121+E123</f>
        <v>2616141.2399999998</v>
      </c>
      <c r="F124" s="161"/>
      <c r="G124" s="79">
        <f>G121+G123</f>
        <v>15066.740000000056</v>
      </c>
      <c r="H124" s="42"/>
      <c r="I124" s="35"/>
    </row>
    <row r="125" spans="1:9" ht="15.75" thickBot="1" x14ac:dyDescent="0.3">
      <c r="A125" s="88"/>
      <c r="B125" s="156"/>
      <c r="C125" s="88"/>
      <c r="D125" s="90"/>
      <c r="E125" s="92"/>
      <c r="F125" s="157"/>
      <c r="G125" s="88"/>
      <c r="H125" s="91"/>
      <c r="I125" s="35"/>
    </row>
    <row r="126" spans="1:9" x14ac:dyDescent="0.25">
      <c r="A126" s="155"/>
      <c r="B126" s="4"/>
      <c r="C126" s="155"/>
      <c r="D126" s="35"/>
      <c r="E126" s="155"/>
      <c r="F126" s="155"/>
      <c r="G126" s="155"/>
      <c r="H126" s="155"/>
      <c r="I126" s="35"/>
    </row>
    <row r="127" spans="1:9" x14ac:dyDescent="0.25">
      <c r="A127" s="4"/>
      <c r="B127" s="4"/>
      <c r="C127" s="4"/>
      <c r="D127" s="35"/>
      <c r="E127" s="4"/>
      <c r="F127" s="4"/>
      <c r="G127" s="4"/>
      <c r="H127" s="4"/>
      <c r="I127" s="35"/>
    </row>
    <row r="128" spans="1:9" ht="15.75" x14ac:dyDescent="0.25">
      <c r="A128" s="3" t="s">
        <v>180</v>
      </c>
      <c r="B128" s="3"/>
      <c r="C128" s="3"/>
      <c r="D128" s="35"/>
      <c r="E128" s="3"/>
      <c r="F128" s="3"/>
      <c r="G128" s="3"/>
      <c r="H128" s="3"/>
      <c r="I128" s="35"/>
    </row>
    <row r="129" spans="1:14" ht="15.75" x14ac:dyDescent="0.25">
      <c r="A129" s="3" t="s">
        <v>3</v>
      </c>
      <c r="B129" s="3"/>
      <c r="C129" s="168"/>
      <c r="D129" s="169"/>
      <c r="E129" s="168"/>
      <c r="F129" s="168"/>
      <c r="G129" s="170"/>
      <c r="H129" s="168"/>
      <c r="I129" s="168"/>
      <c r="J129" s="171"/>
      <c r="K129" s="171"/>
    </row>
    <row r="130" spans="1:14" x14ac:dyDescent="0.25">
      <c r="C130" s="171"/>
      <c r="D130" s="171"/>
      <c r="E130" s="171"/>
      <c r="F130" s="171"/>
      <c r="G130" s="172"/>
      <c r="H130" s="171"/>
      <c r="I130" s="171"/>
      <c r="J130" s="171"/>
      <c r="K130" s="171"/>
    </row>
    <row r="131" spans="1:14" x14ac:dyDescent="0.25">
      <c r="C131" s="172"/>
      <c r="D131" s="172"/>
      <c r="E131" s="172"/>
      <c r="F131" s="172"/>
      <c r="G131" s="172"/>
      <c r="H131" s="171"/>
      <c r="I131" s="171"/>
      <c r="J131" s="171"/>
      <c r="K131" s="171"/>
    </row>
    <row r="132" spans="1:14" x14ac:dyDescent="0.25">
      <c r="C132" s="171"/>
      <c r="D132" s="171"/>
      <c r="E132" s="171"/>
      <c r="F132" s="172"/>
      <c r="G132" s="172"/>
      <c r="H132" s="171"/>
      <c r="I132" s="171"/>
      <c r="J132" s="171"/>
      <c r="K132" s="171"/>
    </row>
    <row r="133" spans="1:14" x14ac:dyDescent="0.25">
      <c r="C133" s="171"/>
      <c r="D133" s="171"/>
      <c r="E133" s="173"/>
      <c r="F133" s="174"/>
      <c r="G133" s="173"/>
      <c r="H133" s="173"/>
      <c r="I133" s="173"/>
      <c r="J133" s="173"/>
      <c r="K133" s="173"/>
      <c r="L133" s="151"/>
      <c r="M133" s="151"/>
      <c r="N133" s="151"/>
    </row>
    <row r="134" spans="1:14" x14ac:dyDescent="0.25">
      <c r="C134" s="171"/>
      <c r="D134" s="171"/>
      <c r="E134" s="173"/>
      <c r="F134" s="173"/>
      <c r="G134" s="174"/>
      <c r="H134" s="174"/>
      <c r="I134" s="174"/>
      <c r="J134" s="173"/>
      <c r="K134" s="173"/>
      <c r="L134" s="151"/>
      <c r="M134" s="151"/>
      <c r="N134" s="151"/>
    </row>
    <row r="135" spans="1:14" x14ac:dyDescent="0.25">
      <c r="C135" s="171"/>
      <c r="D135" s="171"/>
      <c r="E135" s="174"/>
      <c r="F135" s="173"/>
      <c r="G135" s="174"/>
      <c r="H135" s="174"/>
      <c r="I135" s="174"/>
      <c r="J135" s="173"/>
      <c r="K135" s="174"/>
      <c r="L135" s="151"/>
      <c r="M135" s="151"/>
      <c r="N135" s="151"/>
    </row>
    <row r="136" spans="1:14" ht="15.75" x14ac:dyDescent="0.25">
      <c r="C136" s="171"/>
      <c r="D136" s="171"/>
      <c r="E136" s="174"/>
      <c r="F136" s="173"/>
      <c r="G136" s="174"/>
      <c r="H136" s="168"/>
      <c r="I136" s="174"/>
      <c r="J136" s="173"/>
      <c r="K136" s="173"/>
      <c r="L136" s="151"/>
      <c r="M136" s="151"/>
      <c r="N136" s="151"/>
    </row>
    <row r="137" spans="1:14" x14ac:dyDescent="0.25">
      <c r="C137" s="171"/>
      <c r="D137" s="171"/>
      <c r="E137" s="173"/>
      <c r="F137" s="173"/>
      <c r="G137" s="174"/>
      <c r="H137" s="173"/>
      <c r="I137" s="174"/>
      <c r="J137" s="173"/>
      <c r="K137" s="173"/>
      <c r="L137" s="151"/>
      <c r="M137" s="151"/>
      <c r="N137" s="151"/>
    </row>
    <row r="138" spans="1:14" x14ac:dyDescent="0.25">
      <c r="C138" s="171"/>
      <c r="D138" s="171"/>
      <c r="E138" s="173"/>
      <c r="F138" s="173"/>
      <c r="G138" s="160"/>
      <c r="H138" s="175"/>
      <c r="I138" s="174"/>
      <c r="J138" s="173"/>
      <c r="K138" s="173"/>
      <c r="L138" s="151"/>
      <c r="M138" s="151"/>
      <c r="N138" s="151"/>
    </row>
    <row r="139" spans="1:14" x14ac:dyDescent="0.25">
      <c r="C139" s="171"/>
      <c r="D139" s="171"/>
      <c r="E139" s="171"/>
      <c r="F139" s="171"/>
      <c r="G139" s="176"/>
      <c r="H139" s="175"/>
      <c r="I139" s="172"/>
      <c r="J139" s="171"/>
      <c r="K139" s="171"/>
    </row>
    <row r="140" spans="1:14" x14ac:dyDescent="0.25">
      <c r="C140" s="171"/>
      <c r="D140" s="171"/>
      <c r="E140" s="171"/>
      <c r="F140" s="171"/>
      <c r="G140" s="176"/>
      <c r="H140" s="175"/>
      <c r="I140" s="171"/>
      <c r="J140" s="171"/>
      <c r="K140" s="171"/>
    </row>
    <row r="141" spans="1:14" x14ac:dyDescent="0.25">
      <c r="C141" s="171"/>
      <c r="D141" s="171"/>
      <c r="E141" s="171"/>
      <c r="F141" s="171"/>
      <c r="G141" s="172"/>
      <c r="H141" s="175"/>
      <c r="I141" s="171"/>
      <c r="J141" s="171"/>
      <c r="K141" s="171"/>
    </row>
    <row r="142" spans="1:14" x14ac:dyDescent="0.25">
      <c r="C142" s="171"/>
      <c r="D142" s="171"/>
      <c r="E142" s="171"/>
      <c r="F142" s="171"/>
      <c r="G142" s="172"/>
      <c r="H142" s="172"/>
      <c r="I142" s="172"/>
      <c r="J142" s="171"/>
      <c r="K142" s="171"/>
    </row>
    <row r="143" spans="1:14" x14ac:dyDescent="0.25">
      <c r="C143" s="171"/>
      <c r="D143" s="171"/>
      <c r="E143" s="171"/>
      <c r="F143" s="171"/>
      <c r="G143" s="172"/>
      <c r="H143" s="172"/>
      <c r="I143" s="172"/>
      <c r="J143" s="171"/>
      <c r="K143" s="171"/>
    </row>
    <row r="144" spans="1:14" x14ac:dyDescent="0.25">
      <c r="G144" s="128"/>
      <c r="H144" s="128"/>
      <c r="I144" s="128"/>
    </row>
    <row r="145" spans="7:9" x14ac:dyDescent="0.25">
      <c r="G145" s="128"/>
      <c r="I145" s="128"/>
    </row>
    <row r="149" spans="7:9" x14ac:dyDescent="0.25">
      <c r="G149" s="128"/>
    </row>
    <row r="150" spans="7:9" x14ac:dyDescent="0.25">
      <c r="G150" s="128"/>
    </row>
    <row r="151" spans="7:9" x14ac:dyDescent="0.25">
      <c r="G151" s="128"/>
      <c r="H151" s="128"/>
    </row>
    <row r="152" spans="7:9" x14ac:dyDescent="0.25">
      <c r="G152" s="128"/>
    </row>
    <row r="153" spans="7:9" x14ac:dyDescent="0.25">
      <c r="G153" s="128"/>
    </row>
    <row r="155" spans="7:9" x14ac:dyDescent="0.25">
      <c r="G155" s="149"/>
    </row>
    <row r="156" spans="7:9" x14ac:dyDescent="0.25">
      <c r="G156" s="128"/>
    </row>
    <row r="157" spans="7:9" x14ac:dyDescent="0.25">
      <c r="G157" s="128"/>
      <c r="I157" s="128"/>
    </row>
    <row r="158" spans="7:9" x14ac:dyDescent="0.25">
      <c r="G158" s="128"/>
    </row>
    <row r="159" spans="7:9" x14ac:dyDescent="0.25">
      <c r="G159" s="128"/>
    </row>
    <row r="160" spans="7:9" x14ac:dyDescent="0.25">
      <c r="G160" s="149"/>
    </row>
    <row r="162" spans="7:7" x14ac:dyDescent="0.25">
      <c r="G162" s="149"/>
    </row>
    <row r="163" spans="7:7" x14ac:dyDescent="0.25">
      <c r="G163" s="149"/>
    </row>
    <row r="166" spans="7:7" x14ac:dyDescent="0.25">
      <c r="G166" s="128"/>
    </row>
    <row r="167" spans="7:7" x14ac:dyDescent="0.25">
      <c r="G167" s="149"/>
    </row>
    <row r="168" spans="7:7" x14ac:dyDescent="0.25">
      <c r="G168" s="149"/>
    </row>
  </sheetData>
  <pageMargins left="0" right="0" top="0.59055118110236227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01.02-28.02</vt:lpstr>
      <vt:lpstr>2019 01.03- 31.12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2023-06-01T06:05:11Z</dcterms:modified>
</cp:coreProperties>
</file>