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1973BEFD-2ED0-48A4-95D2-57E9864989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9" i="1" l="1"/>
  <c r="H119" i="1" s="1"/>
  <c r="C119" i="1"/>
  <c r="G119" i="1" s="1"/>
  <c r="F117" i="1"/>
  <c r="H117" i="1" s="1"/>
  <c r="C117" i="1"/>
  <c r="G117" i="1" s="1"/>
  <c r="F115" i="1"/>
  <c r="H115" i="1" s="1"/>
  <c r="C115" i="1"/>
  <c r="G115" i="1" s="1"/>
  <c r="F112" i="1"/>
  <c r="H112" i="1" s="1"/>
  <c r="C112" i="1"/>
  <c r="G112" i="1" s="1"/>
  <c r="E110" i="1"/>
  <c r="D110" i="1"/>
  <c r="E108" i="1"/>
  <c r="E122" i="1" s="1"/>
  <c r="L23" i="1" s="1"/>
  <c r="F106" i="1"/>
  <c r="H106" i="1" s="1"/>
  <c r="C106" i="1"/>
  <c r="G106" i="1" s="1"/>
  <c r="F104" i="1"/>
  <c r="H104" i="1" s="1"/>
  <c r="C104" i="1"/>
  <c r="G104" i="1" s="1"/>
  <c r="F102" i="1"/>
  <c r="H102" i="1" s="1"/>
  <c r="C102" i="1"/>
  <c r="G102" i="1" s="1"/>
  <c r="F100" i="1"/>
  <c r="H100" i="1" s="1"/>
  <c r="C100" i="1"/>
  <c r="G100" i="1" s="1"/>
  <c r="F98" i="1"/>
  <c r="H98" i="1" s="1"/>
  <c r="C98" i="1"/>
  <c r="G98" i="1" s="1"/>
  <c r="F95" i="1"/>
  <c r="H95" i="1" s="1"/>
  <c r="C95" i="1"/>
  <c r="G95" i="1" s="1"/>
  <c r="F93" i="1"/>
  <c r="H93" i="1" s="1"/>
  <c r="C93" i="1"/>
  <c r="G93" i="1" s="1"/>
  <c r="F91" i="1"/>
  <c r="H91" i="1" s="1"/>
  <c r="C91" i="1"/>
  <c r="G91" i="1" s="1"/>
  <c r="F89" i="1"/>
  <c r="H89" i="1" s="1"/>
  <c r="C89" i="1"/>
  <c r="G89" i="1" s="1"/>
  <c r="F62" i="1"/>
  <c r="H62" i="1" s="1"/>
  <c r="C62" i="1"/>
  <c r="G62" i="1" s="1"/>
  <c r="F51" i="1"/>
  <c r="H51" i="1" s="1"/>
  <c r="C51" i="1"/>
  <c r="G51" i="1" s="1"/>
  <c r="F49" i="1"/>
  <c r="F48" i="1"/>
  <c r="D48" i="1"/>
  <c r="D108" i="1" s="1"/>
  <c r="F44" i="1"/>
  <c r="H44" i="1" s="1"/>
  <c r="C44" i="1"/>
  <c r="G44" i="1" s="1"/>
  <c r="F29" i="1"/>
  <c r="H29" i="1" s="1"/>
  <c r="C29" i="1"/>
  <c r="G29" i="1" s="1"/>
  <c r="X21" i="1"/>
  <c r="W21" i="1"/>
  <c r="V21" i="1"/>
  <c r="U21" i="1"/>
  <c r="T21" i="1"/>
  <c r="R21" i="1"/>
  <c r="Q21" i="1"/>
  <c r="P21" i="1"/>
  <c r="O21" i="1"/>
  <c r="N21" i="1"/>
  <c r="M21" i="1"/>
  <c r="L21" i="1"/>
  <c r="S19" i="1"/>
  <c r="F19" i="1"/>
  <c r="F108" i="1" s="1"/>
  <c r="C19" i="1"/>
  <c r="S17" i="1"/>
  <c r="B10" i="1"/>
  <c r="S21" i="1" l="1"/>
  <c r="C110" i="1"/>
  <c r="G110" i="1" s="1"/>
  <c r="F110" i="1"/>
  <c r="F122" i="1" s="1"/>
  <c r="D122" i="1"/>
  <c r="H108" i="1"/>
  <c r="L24" i="1"/>
  <c r="L28" i="1"/>
  <c r="L31" i="1" s="1"/>
  <c r="G19" i="1"/>
  <c r="C48" i="1"/>
  <c r="G48" i="1" s="1"/>
  <c r="H48" i="1"/>
  <c r="H19" i="1"/>
  <c r="H122" i="1" l="1"/>
  <c r="H110" i="1"/>
  <c r="C108" i="1"/>
  <c r="C122" i="1" l="1"/>
  <c r="G122" i="1" s="1"/>
  <c r="G108" i="1"/>
</calcChain>
</file>

<file path=xl/sharedStrings.xml><?xml version="1.0" encoding="utf-8"?>
<sst xmlns="http://schemas.openxmlformats.org/spreadsheetml/2006/main" count="269" uniqueCount="191">
  <si>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</si>
  <si>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</si>
  <si>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</si>
  <si>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</si>
  <si>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</si>
  <si>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01.07.2019г. по 30.09.2019 г.</t>
  </si>
  <si>
    <t xml:space="preserve">                     по многоквартирному дому, расположенному по адресу:  Кошурникова, 22/3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</si>
  <si>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</si>
  <si>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</si>
  <si>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</si>
  <si>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ГВ</t>
  </si>
  <si>
    <t>Отведение</t>
  </si>
  <si>
    <t>ХВ</t>
  </si>
  <si>
    <t>Э/эн</t>
  </si>
  <si>
    <t xml:space="preserve">Обращение </t>
  </si>
  <si>
    <t>Коммуналь.</t>
  </si>
  <si>
    <t>в том числе</t>
  </si>
  <si>
    <t>помещений, всего кв.м</t>
  </si>
  <si>
    <t>содержание,</t>
  </si>
  <si>
    <t>на СОИ</t>
  </si>
  <si>
    <t>сточных вод</t>
  </si>
  <si>
    <t>с ТКО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</si>
  <si>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</si>
  <si>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</si>
  <si>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</si>
  <si>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</si>
  <si>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</si>
  <si>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</si>
  <si>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</si>
  <si>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</si>
  <si>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</si>
  <si>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</si>
  <si>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</si>
  <si>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</si>
  <si>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</si>
  <si>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</si>
  <si>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</si>
  <si>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</si>
  <si>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01.07.2019г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</si>
  <si>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</si>
  <si>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</si>
  <si>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</si>
  <si>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</si>
  <si>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</si>
  <si>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</si>
  <si>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</si>
  <si>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01.07.2019г.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</si>
  <si>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</si>
  <si>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</si>
  <si>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</si>
  <si>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</si>
  <si>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</si>
  <si>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01.07.19 по 30.09.19</t>
  </si>
  <si>
    <t xml:space="preserve">1. Техническое </t>
  </si>
  <si>
    <t>Проведение технических осмотров, профилак-</t>
  </si>
  <si>
    <t>Оплачено  с 01.07.19 по 30.09.19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</si>
  <si>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</si>
  <si>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</si>
  <si>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</si>
  <si>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</si>
  <si>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Задолженность на 30.09.2019г.</t>
  </si>
  <si>
    <t>здания</t>
  </si>
  <si>
    <t>в конструктивных элементах здания,</t>
  </si>
  <si>
    <t>(перечень согласно ПП</t>
  </si>
  <si>
    <t>мелкий ремонт и укрепление окон, дверей;</t>
  </si>
  <si>
    <t>Выполнено работ (оказано услуг)</t>
  </si>
  <si>
    <t>РФ №290 от 03.04.2013г,</t>
  </si>
  <si>
    <t>очистка кровли от мусора, грязи; и т.д.</t>
  </si>
  <si>
    <t>Остаток д/ср-в(начисл-выполнено)</t>
  </si>
  <si>
    <t>минимальная периодич.</t>
  </si>
  <si>
    <t>("-"   перевыполнено работ;</t>
  </si>
  <si>
    <t xml:space="preserve">в соответствии с </t>
  </si>
  <si>
    <t xml:space="preserve"> "+"  недовыполнено работ)</t>
  </si>
  <si>
    <t>законодательством РФ)</t>
  </si>
  <si>
    <t>Остаток д/ср-в(оплачено-выполнено)</t>
  </si>
  <si>
    <t>2.Техническое</t>
  </si>
  <si>
    <t>внутридомового</t>
  </si>
  <si>
    <t>II</t>
  </si>
  <si>
    <t>Остаток д/ср-в на 30.09.2019г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</si>
  <si>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</si>
  <si>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</si>
  <si>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</si>
  <si>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</si>
  <si>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обеспечения</t>
  </si>
  <si>
    <t xml:space="preserve"> а также: ремонт, регулировка,</t>
  </si>
  <si>
    <t xml:space="preserve">Поступления от размещения </t>
  </si>
  <si>
    <t>наладка и испытание систем центрального</t>
  </si>
  <si>
    <t>оборудования связи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</si>
  <si>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</si>
  <si>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</si>
  <si>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</si>
  <si>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>Примечание:</t>
  </si>
  <si>
    <t xml:space="preserve">мелкий ремонт изоляции; проверка </t>
  </si>
  <si>
    <t>п.4=п.1+п.2-п.3;  п.6=п.2-п.5;  п.7=п.3-п.5;  п.II=п.I+п.7</t>
  </si>
  <si>
    <t xml:space="preserve">исправности канализационных вытяжек и </t>
  </si>
  <si>
    <t>устранение причин при обнаружении их</t>
  </si>
  <si>
    <t>неисправности (при наличии) и т.д.</t>
  </si>
  <si>
    <t>Директор ООО "УК "Стрижи"                                            Р.Д.Хромых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</si>
  <si>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</si>
  <si>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</si>
  <si>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</si>
  <si>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</si>
  <si>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</si>
  <si>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 общедомовых приборов учета</t>
  </si>
  <si>
    <t>4.1. Обслуживание ОДПУ</t>
  </si>
  <si>
    <t>Ежемесячно</t>
  </si>
  <si>
    <t>4.2. Поверка ОДПУ</t>
  </si>
  <si>
    <t>1 раз в 4 года (по паспорту на приборы)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</si>
  <si>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</si>
  <si>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</si>
  <si>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</si>
  <si>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</si>
  <si>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</si>
  <si>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</si>
  <si>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</si>
  <si>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</si>
  <si>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</si>
  <si>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</si>
  <si>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</si>
  <si>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</si>
  <si>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</si>
  <si>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</si>
  <si>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</si>
  <si>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</si>
  <si>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</si>
  <si>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</si>
  <si>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</si>
  <si>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</si>
  <si>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</si>
  <si>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</si>
  <si>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</si>
  <si>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</si>
  <si>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</si>
  <si>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</si>
  <si>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</si>
  <si>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</si>
  <si>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</si>
  <si>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</si>
  <si>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</si>
  <si>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</si>
  <si>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</si>
  <si>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</si>
  <si>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</si>
  <si>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</si>
  <si>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</si>
  <si>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</si>
  <si>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</si>
  <si>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</si>
  <si>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</si>
  <si>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</si>
  <si>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</si>
  <si>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</si>
  <si>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</si>
  <si>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</si>
  <si>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</si>
  <si>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</si>
  <si>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</si>
  <si>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</si>
  <si>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</si>
  <si>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 xml:space="preserve">9. Содержание </t>
  </si>
  <si>
    <t>контейнерной площадки</t>
  </si>
  <si>
    <t>10. Обслуживание</t>
  </si>
  <si>
    <t>установки для повышения давления</t>
  </si>
  <si>
    <t>ХВС, ГВС</t>
  </si>
  <si>
    <t>11. Обслуживание ППА</t>
  </si>
  <si>
    <t xml:space="preserve">12. Обслуживание </t>
  </si>
  <si>
    <t xml:space="preserve">   ДГУ</t>
  </si>
  <si>
    <t xml:space="preserve">13. Обслуживание </t>
  </si>
  <si>
    <t>теплообменников отопления</t>
  </si>
  <si>
    <t>14. Обслуж.циркуляцион</t>
  </si>
  <si>
    <t>насосов отопления</t>
  </si>
  <si>
    <t>15.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</si>
  <si>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</si>
  <si>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</si>
  <si>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</si>
  <si>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</si>
  <si>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</si>
  <si>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</si>
  <si>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</si>
  <si>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</si>
  <si>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</si>
  <si>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</si>
  <si>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>организацией</t>
  </si>
  <si>
    <t>3. Тех.обслуж. шлагбаумов,</t>
  </si>
  <si>
    <t>калиток</t>
  </si>
  <si>
    <t xml:space="preserve">4. Обслуживание </t>
  </si>
  <si>
    <t>Период: Май- Сентябрь</t>
  </si>
  <si>
    <t>газонов и зеленых</t>
  </si>
  <si>
    <t>насаждений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</si>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</sst>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2" fontId="2" fillId="0" borderId="29" xfId="0" applyNumberFormat="1" applyFont="1" applyBorder="1"/>
    <xf numFmtId="0" fontId="3" fillId="0" borderId="29" xfId="0" applyFont="1" applyBorder="1"/>
    <xf numFmtId="2" fontId="3" fillId="0" borderId="29" xfId="0" applyNumberFormat="1" applyFont="1" applyBorder="1"/>
    <xf numFmtId="0" fontId="3" fillId="0" borderId="30" xfId="0" applyFont="1" applyBorder="1"/>
    <xf numFmtId="0" fontId="6" fillId="0" borderId="31" xfId="0" applyFont="1" applyBorder="1"/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5" xfId="0" applyFont="1" applyBorder="1"/>
    <xf numFmtId="0" fontId="3" fillId="0" borderId="28" xfId="0" applyFont="1" applyBorder="1"/>
    <xf numFmtId="2" fontId="3" fillId="0" borderId="36" xfId="0" applyNumberFormat="1" applyFont="1" applyBorder="1"/>
    <xf numFmtId="2" fontId="3" fillId="0" borderId="37" xfId="0" applyNumberFormat="1" applyFont="1" applyBorder="1"/>
    <xf numFmtId="0" fontId="6" fillId="0" borderId="0" xfId="0" applyFont="1" applyAlignment="1">
      <alignment horizontal="center"/>
    </xf>
    <xf numFmtId="0" fontId="6" fillId="0" borderId="34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31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8" fillId="0" borderId="36" xfId="0" applyNumberFormat="1" applyFont="1" applyBorder="1"/>
    <xf numFmtId="0" fontId="3" fillId="0" borderId="36" xfId="0" applyFont="1" applyBorder="1"/>
    <xf numFmtId="0" fontId="7" fillId="0" borderId="42" xfId="0" applyFont="1" applyBorder="1"/>
    <xf numFmtId="0" fontId="6" fillId="0" borderId="43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0" fontId="3" fillId="2" borderId="36" xfId="0" applyFont="1" applyFill="1" applyBorder="1"/>
    <xf numFmtId="0" fontId="3" fillId="2" borderId="37" xfId="0" applyFont="1" applyFill="1" applyBorder="1"/>
    <xf numFmtId="0" fontId="6" fillId="0" borderId="15" xfId="0" applyFont="1" applyBorder="1" applyAlignment="1">
      <alignment horizontal="center" vertical="center"/>
    </xf>
    <xf numFmtId="0" fontId="9" fillId="0" borderId="28" xfId="0" applyFont="1" applyBorder="1"/>
    <xf numFmtId="2" fontId="2" fillId="0" borderId="36" xfId="0" applyNumberFormat="1" applyFont="1" applyBorder="1"/>
    <xf numFmtId="0" fontId="3" fillId="0" borderId="44" xfId="0" applyFont="1" applyBorder="1"/>
    <xf numFmtId="0" fontId="3" fillId="0" borderId="45" xfId="0" applyFont="1" applyBorder="1"/>
    <xf numFmtId="2" fontId="3" fillId="0" borderId="45" xfId="0" applyNumberFormat="1" applyFont="1" applyBorder="1"/>
    <xf numFmtId="2" fontId="3" fillId="0" borderId="46" xfId="0" applyNumberFormat="1" applyFont="1" applyBorder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6" fillId="0" borderId="4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2" fillId="0" borderId="0" xfId="0" applyNumberFormat="1" applyFont="1"/>
    <xf numFmtId="0" fontId="6" fillId="0" borderId="47" xfId="0" applyFont="1" applyBorder="1" applyAlignment="1">
      <alignment horizontal="center"/>
    </xf>
    <xf numFmtId="0" fontId="4" fillId="0" borderId="31" xfId="0" applyFont="1" applyBorder="1"/>
    <xf numFmtId="0" fontId="6" fillId="0" borderId="48" xfId="0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38" xfId="0" applyFont="1" applyBorder="1"/>
    <xf numFmtId="0" fontId="10" fillId="0" borderId="50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2" fontId="0" fillId="0" borderId="0" xfId="0" applyNumberForma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42" xfId="0" applyFont="1" applyBorder="1"/>
    <xf numFmtId="164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2" fontId="3" fillId="0" borderId="0" xfId="0" applyNumberFormat="1" applyFont="1" applyBorder="1"/>
    <xf numFmtId="0" fontId="6" fillId="0" borderId="39" xfId="0" applyFont="1" applyBorder="1" applyAlignment="1">
      <alignment horizontal="center"/>
    </xf>
    <xf numFmtId="0" fontId="6" fillId="0" borderId="42" xfId="0" applyFont="1" applyBorder="1"/>
    <xf numFmtId="0" fontId="3" fillId="2" borderId="0" xfId="0" applyFont="1" applyFill="1" applyBorder="1"/>
    <xf numFmtId="2" fontId="6" fillId="0" borderId="0" xfId="0" applyNumberFormat="1" applyFont="1" applyAlignment="1">
      <alignment horizontal="left"/>
    </xf>
    <xf numFmtId="2" fontId="8" fillId="0" borderId="0" xfId="0" applyNumberFormat="1" applyFont="1" applyBorder="1"/>
    <xf numFmtId="0" fontId="7" fillId="0" borderId="43" xfId="0" applyFont="1" applyBorder="1"/>
    <xf numFmtId="0" fontId="4" fillId="0" borderId="4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7" fillId="0" borderId="38" xfId="0" applyFont="1" applyBorder="1"/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9" xfId="0" applyFont="1" applyBorder="1"/>
    <xf numFmtId="0" fontId="7" fillId="0" borderId="49" xfId="0" applyFont="1" applyBorder="1" applyAlignment="1">
      <alignment horizontal="center"/>
    </xf>
    <xf numFmtId="0" fontId="7" fillId="0" borderId="15" xfId="0" applyFont="1" applyBorder="1"/>
    <xf numFmtId="0" fontId="7" fillId="0" borderId="51" xfId="0" applyFont="1" applyBorder="1" applyAlignment="1">
      <alignment horizontal="center"/>
    </xf>
    <xf numFmtId="0" fontId="9" fillId="0" borderId="0" xfId="0" applyFont="1" applyBorder="1"/>
    <xf numFmtId="0" fontId="7" fillId="0" borderId="16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2" fillId="0" borderId="0" xfId="0" applyNumberFormat="1" applyFont="1" applyBorder="1"/>
    <xf numFmtId="0" fontId="7" fillId="0" borderId="31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1" fillId="0" borderId="42" xfId="0" applyFont="1" applyBorder="1"/>
    <xf numFmtId="2" fontId="7" fillId="0" borderId="16" xfId="0" applyNumberFormat="1" applyFont="1" applyBorder="1" applyAlignment="1">
      <alignment horizontal="center"/>
    </xf>
    <xf numFmtId="0" fontId="11" fillId="0" borderId="38" xfId="0" applyFont="1" applyBorder="1"/>
    <xf numFmtId="0" fontId="7" fillId="0" borderId="38" xfId="0" applyFont="1" applyBorder="1" applyAlignment="1">
      <alignment horizontal="center"/>
    </xf>
    <xf numFmtId="0" fontId="11" fillId="0" borderId="31" xfId="0" applyFont="1" applyBorder="1"/>
    <xf numFmtId="2" fontId="7" fillId="0" borderId="5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4" fillId="0" borderId="49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5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2" fontId="4" fillId="0" borderId="38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3" xfId="0" applyFont="1" applyBorder="1"/>
    <xf numFmtId="2" fontId="4" fillId="0" borderId="51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6" fillId="0" borderId="43" xfId="0" applyFont="1" applyBorder="1"/>
    <xf numFmtId="2" fontId="7" fillId="0" borderId="42" xfId="0" applyNumberFormat="1" applyFont="1" applyBorder="1" applyAlignment="1">
      <alignment horizontal="center"/>
    </xf>
    <xf numFmtId="0" fontId="7" fillId="0" borderId="53" xfId="0" applyFont="1" applyBorder="1"/>
    <xf numFmtId="0" fontId="6" fillId="0" borderId="20" xfId="0" applyFont="1" applyBorder="1"/>
    <xf numFmtId="0" fontId="6" fillId="0" borderId="54" xfId="0" applyFont="1" applyBorder="1" applyAlignment="1">
      <alignment horizontal="center"/>
    </xf>
    <xf numFmtId="0" fontId="7" fillId="0" borderId="54" xfId="0" applyFont="1" applyBorder="1"/>
    <xf numFmtId="0" fontId="7" fillId="0" borderId="55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6"/>
  <sheetViews>
    <sheetView tabSelected="1" workbookViewId="0"/>
  </sheetViews>
  <sheetFormatPr defaultRowHeight="15" x14ac:dyDescent="0.25"/>
  <cols>
    <col min="1" max="1" width="40.28515625" customWidth="1"/>
    <col min="2" max="2" width="42.5703125" customWidth="1"/>
    <col min="3" max="3" width="25.140625" customWidth="1"/>
    <col min="7" max="7" width="16.28515625" customWidth="1"/>
    <col min="11" max="11" width="44.42578125" customWidth="1"/>
    <col min="12" max="12" width="18.28515625" customWidth="1"/>
    <col min="17" max="17" width="14.5703125" customWidth="1"/>
    <col min="18" max="18" width="13" customWidth="1"/>
    <col min="19" max="19" width="14.42578125" customWidth="1"/>
    <col min="24" max="24" width="12.85546875" customWidth="1"/>
  </cols>
  <sheetData>
    <row r="1" spans="1:24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1"/>
      <c r="T1" s="2"/>
      <c r="U1" s="3"/>
      <c r="V1" s="3"/>
      <c r="W1" s="4"/>
      <c r="X1" s="4"/>
    </row>
    <row r="2" spans="1:24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K2" s="1" t="s">
        <v>3</v>
      </c>
      <c r="L2" s="1"/>
      <c r="M2" s="1"/>
      <c r="N2" s="1"/>
      <c r="O2" s="1"/>
      <c r="P2" s="1"/>
      <c r="Q2" s="1"/>
      <c r="R2" s="1"/>
      <c r="S2" s="1"/>
      <c r="T2" s="2"/>
      <c r="U2" s="3"/>
      <c r="V2" s="3"/>
      <c r="W2" s="4"/>
      <c r="X2" s="4"/>
    </row>
    <row r="3" spans="1:24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J3" s="1" t="s">
        <v>4</v>
      </c>
      <c r="K3" s="1"/>
      <c r="L3" s="1"/>
      <c r="M3" s="1"/>
      <c r="N3" s="1"/>
      <c r="O3" s="3"/>
      <c r="P3" s="1"/>
      <c r="Q3" s="1"/>
      <c r="R3" s="1"/>
      <c r="S3" s="1"/>
      <c r="T3" s="2"/>
      <c r="U3" s="3"/>
      <c r="V3" s="3"/>
      <c r="W3" s="4"/>
      <c r="X3" s="4"/>
    </row>
    <row r="4" spans="1:24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J4" s="1" t="s">
        <v>5</v>
      </c>
      <c r="K4" s="1"/>
      <c r="L4" s="1"/>
      <c r="M4" s="1"/>
      <c r="N4" s="1"/>
      <c r="O4" s="3"/>
      <c r="P4" s="1"/>
      <c r="Q4" s="1"/>
      <c r="R4" s="1"/>
      <c r="S4" s="1"/>
      <c r="T4" s="2"/>
      <c r="U4" s="3"/>
      <c r="V4" s="3"/>
      <c r="W4" s="4"/>
      <c r="X4" s="4"/>
    </row>
    <row r="5" spans="1:24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6"/>
      <c r="J5" s="1" t="s">
        <v>6</v>
      </c>
      <c r="K5" s="1"/>
      <c r="L5" s="1"/>
      <c r="M5" s="1"/>
      <c r="N5" s="1"/>
      <c r="O5" s="3"/>
      <c r="P5" s="1"/>
      <c r="Q5" s="1"/>
      <c r="R5" s="1"/>
      <c r="S5" s="1"/>
      <c r="T5" s="2"/>
      <c r="U5" s="3"/>
      <c r="V5" s="3"/>
      <c r="W5" s="4"/>
      <c r="X5" s="4"/>
    </row>
    <row r="6" spans="1:24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6"/>
      <c r="J6" s="2"/>
      <c r="K6" s="2" t="s">
        <v>1</v>
      </c>
      <c r="L6" s="2"/>
      <c r="M6" s="2"/>
      <c r="N6" s="2"/>
      <c r="O6" s="3"/>
      <c r="P6" s="2"/>
      <c r="Q6" s="2"/>
      <c r="R6" s="2"/>
      <c r="S6" s="2"/>
      <c r="T6" s="2"/>
      <c r="U6" s="3"/>
      <c r="V6" s="3"/>
      <c r="W6" s="4"/>
      <c r="X6" s="4"/>
    </row>
    <row r="7" spans="1:24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4"/>
      <c r="X7" s="4"/>
    </row>
    <row r="8" spans="1:24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6.5" thickBot="1" x14ac:dyDescent="0.3">
      <c r="A9" s="7" t="s">
        <v>8</v>
      </c>
      <c r="B9" s="8"/>
      <c r="C9" s="9"/>
      <c r="D9" s="9"/>
      <c r="E9" s="9"/>
      <c r="F9" s="9"/>
      <c r="G9" s="9"/>
      <c r="H9" s="10"/>
      <c r="I9" s="6"/>
      <c r="J9" s="11"/>
      <c r="K9" s="12"/>
      <c r="L9" s="13" t="s">
        <v>9</v>
      </c>
      <c r="M9" s="14" t="s">
        <v>10</v>
      </c>
      <c r="N9" s="14" t="s">
        <v>10</v>
      </c>
      <c r="O9" s="14" t="s">
        <v>11</v>
      </c>
      <c r="P9" s="14" t="s">
        <v>12</v>
      </c>
      <c r="Q9" s="13" t="s">
        <v>13</v>
      </c>
      <c r="R9" s="14" t="s">
        <v>14</v>
      </c>
      <c r="S9" s="14" t="s">
        <v>15</v>
      </c>
      <c r="T9" s="15"/>
      <c r="U9" s="16" t="s">
        <v>16</v>
      </c>
      <c r="V9" s="16"/>
      <c r="W9" s="16" t="s">
        <v>1</v>
      </c>
      <c r="X9" s="17" t="s">
        <v>1</v>
      </c>
    </row>
    <row r="10" spans="1:24" ht="15.75" x14ac:dyDescent="0.25">
      <c r="A10" s="18" t="s">
        <v>17</v>
      </c>
      <c r="B10" s="19">
        <f>B12+B13</f>
        <v>14661.1</v>
      </c>
      <c r="C10" s="20"/>
      <c r="D10" s="20"/>
      <c r="E10" s="20"/>
      <c r="F10" s="20"/>
      <c r="G10" s="20"/>
      <c r="H10" s="21"/>
      <c r="I10" s="6"/>
      <c r="J10" s="22"/>
      <c r="K10" s="23"/>
      <c r="L10" s="24" t="s">
        <v>18</v>
      </c>
      <c r="M10" s="24" t="s">
        <v>19</v>
      </c>
      <c r="N10" s="24" t="s">
        <v>19</v>
      </c>
      <c r="O10" s="24" t="s">
        <v>20</v>
      </c>
      <c r="P10" s="24" t="s">
        <v>19</v>
      </c>
      <c r="Q10" s="24" t="s">
        <v>19</v>
      </c>
      <c r="R10" s="24" t="s">
        <v>21</v>
      </c>
      <c r="S10" s="24" t="s">
        <v>22</v>
      </c>
      <c r="T10" s="24" t="s">
        <v>23</v>
      </c>
      <c r="U10" s="24" t="s">
        <v>24</v>
      </c>
      <c r="V10" s="24" t="s">
        <v>25</v>
      </c>
      <c r="W10" s="24" t="s">
        <v>26</v>
      </c>
      <c r="X10" s="24" t="s">
        <v>27</v>
      </c>
    </row>
    <row r="11" spans="1:24" ht="16.5" thickBot="1" x14ac:dyDescent="0.3">
      <c r="A11" s="25" t="s">
        <v>28</v>
      </c>
      <c r="B11" s="26" t="s">
        <v>29</v>
      </c>
      <c r="C11" s="27"/>
      <c r="D11" s="27"/>
      <c r="E11" s="27"/>
      <c r="F11" s="27"/>
      <c r="G11" s="27"/>
      <c r="H11" s="28"/>
      <c r="I11" s="6"/>
      <c r="J11" s="22"/>
      <c r="K11" s="23"/>
      <c r="L11" s="29" t="s">
        <v>1</v>
      </c>
      <c r="M11" s="29" t="s">
        <v>30</v>
      </c>
      <c r="N11" s="29" t="s">
        <v>31</v>
      </c>
      <c r="O11" s="29" t="s">
        <v>19</v>
      </c>
      <c r="P11" s="29"/>
      <c r="Q11" s="29"/>
      <c r="R11" s="29"/>
      <c r="S11" s="29" t="s">
        <v>32</v>
      </c>
      <c r="T11" s="29"/>
      <c r="U11" s="29"/>
      <c r="V11" s="29"/>
      <c r="W11" s="29"/>
      <c r="X11" s="29"/>
    </row>
    <row r="12" spans="1:24" ht="16.5" thickBot="1" x14ac:dyDescent="0.3">
      <c r="A12" s="30" t="s">
        <v>33</v>
      </c>
      <c r="B12" s="19">
        <v>10831.1</v>
      </c>
      <c r="C12" s="20"/>
      <c r="D12" s="20"/>
      <c r="E12" s="20"/>
      <c r="F12" s="20"/>
      <c r="G12" s="20"/>
      <c r="H12" s="21"/>
      <c r="I12" s="6"/>
      <c r="J12" s="31"/>
      <c r="K12" s="32"/>
      <c r="L12" s="29" t="s">
        <v>34</v>
      </c>
      <c r="M12" s="29" t="s">
        <v>34</v>
      </c>
      <c r="N12" s="29" t="s">
        <v>34</v>
      </c>
      <c r="O12" s="29" t="s">
        <v>34</v>
      </c>
      <c r="P12" s="29" t="s">
        <v>34</v>
      </c>
      <c r="Q12" s="29" t="s">
        <v>34</v>
      </c>
      <c r="R12" s="29" t="s">
        <v>34</v>
      </c>
      <c r="S12" s="29" t="s">
        <v>35</v>
      </c>
      <c r="T12" s="29" t="s">
        <v>34</v>
      </c>
      <c r="U12" s="29" t="s">
        <v>34</v>
      </c>
      <c r="V12" s="29" t="s">
        <v>34</v>
      </c>
      <c r="W12" s="29" t="s">
        <v>34</v>
      </c>
      <c r="X12" s="29" t="s">
        <v>34</v>
      </c>
    </row>
    <row r="13" spans="1:24" ht="16.5" thickBot="1" x14ac:dyDescent="0.3">
      <c r="A13" s="33" t="s">
        <v>36</v>
      </c>
      <c r="B13" s="34">
        <v>3830</v>
      </c>
      <c r="C13" s="35"/>
      <c r="D13" s="35"/>
      <c r="E13" s="35"/>
      <c r="F13" s="35"/>
      <c r="G13" s="35"/>
      <c r="H13" s="36"/>
      <c r="I13" s="6"/>
      <c r="J13" s="37" t="s">
        <v>37</v>
      </c>
      <c r="K13" s="38" t="s">
        <v>38</v>
      </c>
      <c r="L13" s="39">
        <v>0</v>
      </c>
      <c r="M13" s="39"/>
      <c r="N13" s="39"/>
      <c r="O13" s="39"/>
      <c r="P13" s="39"/>
      <c r="Q13" s="39"/>
      <c r="R13" s="39"/>
      <c r="S13" s="40"/>
      <c r="T13" s="41"/>
      <c r="U13" s="40"/>
      <c r="V13" s="40"/>
      <c r="W13" s="40"/>
      <c r="X13" s="42"/>
    </row>
    <row r="14" spans="1:24" ht="15.75" x14ac:dyDescent="0.25">
      <c r="A14" s="43"/>
      <c r="B14" s="44"/>
      <c r="C14" s="20" t="s">
        <v>39</v>
      </c>
      <c r="D14" s="45"/>
      <c r="E14" s="46" t="s">
        <v>40</v>
      </c>
      <c r="F14" s="47"/>
      <c r="G14" s="20" t="s">
        <v>41</v>
      </c>
      <c r="H14" s="48"/>
      <c r="I14" s="49"/>
      <c r="J14" s="22"/>
      <c r="K14" s="23"/>
      <c r="L14" s="24"/>
      <c r="M14" s="50"/>
      <c r="N14" s="50"/>
      <c r="O14" s="50"/>
      <c r="P14" s="50"/>
      <c r="Q14" s="50"/>
      <c r="R14" s="50"/>
      <c r="S14" s="24"/>
      <c r="T14" s="24"/>
      <c r="U14" s="24"/>
      <c r="V14" s="24"/>
      <c r="W14" s="24"/>
      <c r="X14" s="24"/>
    </row>
    <row r="15" spans="1:24" ht="15.75" x14ac:dyDescent="0.25">
      <c r="A15" s="43" t="s">
        <v>42</v>
      </c>
      <c r="B15" s="51" t="s">
        <v>43</v>
      </c>
      <c r="C15" s="52" t="s">
        <v>44</v>
      </c>
      <c r="D15" s="53" t="s">
        <v>45</v>
      </c>
      <c r="E15" s="52" t="s">
        <v>44</v>
      </c>
      <c r="F15" s="53" t="s">
        <v>45</v>
      </c>
      <c r="G15" s="54" t="s">
        <v>44</v>
      </c>
      <c r="H15" s="53" t="s">
        <v>45</v>
      </c>
      <c r="I15" s="49"/>
      <c r="J15" s="55">
        <v>1</v>
      </c>
      <c r="K15" s="56" t="s">
        <v>46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8">
        <v>0</v>
      </c>
    </row>
    <row r="16" spans="1:24" ht="15.75" x14ac:dyDescent="0.25">
      <c r="A16" s="43" t="s">
        <v>47</v>
      </c>
      <c r="B16" s="44"/>
      <c r="C16" s="52" t="s">
        <v>48</v>
      </c>
      <c r="D16" s="53" t="s">
        <v>49</v>
      </c>
      <c r="E16" s="52" t="s">
        <v>48</v>
      </c>
      <c r="F16" s="53" t="s">
        <v>50</v>
      </c>
      <c r="G16" s="54" t="s">
        <v>48</v>
      </c>
      <c r="H16" s="53" t="s">
        <v>50</v>
      </c>
      <c r="I16" s="59"/>
      <c r="J16" s="55"/>
      <c r="K16" s="56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</row>
    <row r="17" spans="1:24" ht="15.75" x14ac:dyDescent="0.25">
      <c r="A17" s="43"/>
      <c r="B17" s="44"/>
      <c r="C17" s="18"/>
      <c r="D17" s="53" t="s">
        <v>51</v>
      </c>
      <c r="E17" s="18"/>
      <c r="F17" s="53" t="s">
        <v>51</v>
      </c>
      <c r="G17" s="60"/>
      <c r="H17" s="53" t="s">
        <v>51</v>
      </c>
      <c r="I17" s="59"/>
      <c r="J17" s="55">
        <v>2</v>
      </c>
      <c r="K17" s="56" t="s">
        <v>52</v>
      </c>
      <c r="L17" s="57">
        <v>417143.96</v>
      </c>
      <c r="M17" s="57">
        <v>1687.96</v>
      </c>
      <c r="N17" s="57">
        <v>8627.7999999999993</v>
      </c>
      <c r="O17" s="57">
        <v>2818.22</v>
      </c>
      <c r="P17" s="57">
        <v>1875.91</v>
      </c>
      <c r="Q17" s="57">
        <v>26860.59</v>
      </c>
      <c r="R17" s="57">
        <v>19622.07</v>
      </c>
      <c r="S17" s="57">
        <f>T17+U17+V17+W17+X17</f>
        <v>261934.92</v>
      </c>
      <c r="T17" s="57">
        <v>0</v>
      </c>
      <c r="U17" s="57">
        <v>0</v>
      </c>
      <c r="V17" s="57">
        <v>0</v>
      </c>
      <c r="W17" s="57">
        <v>0</v>
      </c>
      <c r="X17" s="58">
        <v>261934.92</v>
      </c>
    </row>
    <row r="18" spans="1:24" ht="15.75" x14ac:dyDescent="0.25">
      <c r="A18" s="61"/>
      <c r="B18" s="62"/>
      <c r="C18" s="63" t="s">
        <v>35</v>
      </c>
      <c r="D18" s="48" t="s">
        <v>34</v>
      </c>
      <c r="E18" s="63" t="s">
        <v>35</v>
      </c>
      <c r="F18" s="48" t="s">
        <v>34</v>
      </c>
      <c r="G18" s="64" t="s">
        <v>35</v>
      </c>
      <c r="H18" s="48" t="s">
        <v>34</v>
      </c>
      <c r="I18" s="59"/>
      <c r="J18" s="55"/>
      <c r="K18" s="56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</row>
    <row r="19" spans="1:24" ht="15.75" x14ac:dyDescent="0.25">
      <c r="A19" s="65" t="s">
        <v>53</v>
      </c>
      <c r="B19" s="51" t="s">
        <v>54</v>
      </c>
      <c r="C19" s="66">
        <f>D19*14661.1*3</f>
        <v>153061.88400000002</v>
      </c>
      <c r="D19" s="67">
        <v>3.48</v>
      </c>
      <c r="E19" s="66">
        <v>53366.400000000001</v>
      </c>
      <c r="F19" s="67">
        <f>E19/14661.1/3</f>
        <v>1.2133332423897252</v>
      </c>
      <c r="G19" s="68">
        <f>C19-E19</f>
        <v>99695.484000000026</v>
      </c>
      <c r="H19" s="67">
        <f>D19-F19</f>
        <v>2.2666667576102748</v>
      </c>
      <c r="I19" s="69"/>
      <c r="J19" s="55">
        <v>3</v>
      </c>
      <c r="K19" s="56" t="s">
        <v>55</v>
      </c>
      <c r="L19" s="57">
        <v>3794.98</v>
      </c>
      <c r="M19" s="57">
        <v>3.4</v>
      </c>
      <c r="N19" s="57">
        <v>17.37</v>
      </c>
      <c r="O19" s="57">
        <v>5.65</v>
      </c>
      <c r="P19" s="57">
        <v>3.78</v>
      </c>
      <c r="Q19" s="57">
        <v>33.22</v>
      </c>
      <c r="R19" s="57">
        <v>44.31</v>
      </c>
      <c r="S19" s="57">
        <f>T19+U19+V19+W19+X19</f>
        <v>627.29</v>
      </c>
      <c r="T19" s="57">
        <v>0</v>
      </c>
      <c r="U19" s="57">
        <v>0</v>
      </c>
      <c r="V19" s="57">
        <v>0</v>
      </c>
      <c r="W19" s="57">
        <v>0</v>
      </c>
      <c r="X19" s="58">
        <v>627.29</v>
      </c>
    </row>
    <row r="20" spans="1:24" ht="15.75" x14ac:dyDescent="0.25">
      <c r="A20" s="65" t="s">
        <v>56</v>
      </c>
      <c r="B20" s="51" t="s">
        <v>57</v>
      </c>
      <c r="C20" s="52"/>
      <c r="D20" s="53"/>
      <c r="E20" s="52"/>
      <c r="F20" s="53"/>
      <c r="G20" s="54"/>
      <c r="H20" s="53"/>
      <c r="I20" s="59"/>
      <c r="J20" s="55"/>
      <c r="K20" s="56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</row>
    <row r="21" spans="1:24" ht="15.75" x14ac:dyDescent="0.25">
      <c r="A21" s="65" t="s">
        <v>58</v>
      </c>
      <c r="B21" s="51" t="s">
        <v>59</v>
      </c>
      <c r="C21" s="52"/>
      <c r="D21" s="53"/>
      <c r="E21" s="52"/>
      <c r="F21" s="53"/>
      <c r="G21" s="54"/>
      <c r="H21" s="53"/>
      <c r="I21" s="59"/>
      <c r="J21" s="55">
        <v>4</v>
      </c>
      <c r="K21" s="56" t="s">
        <v>60</v>
      </c>
      <c r="L21" s="57">
        <f>L15+L17-L19</f>
        <v>413348.98000000004</v>
      </c>
      <c r="M21" s="57">
        <f t="shared" ref="M21:Q21" si="0">M15+M17-M19</f>
        <v>1684.56</v>
      </c>
      <c r="N21" s="57">
        <f t="shared" si="0"/>
        <v>8610.4299999999985</v>
      </c>
      <c r="O21" s="57">
        <f t="shared" si="0"/>
        <v>2812.5699999999997</v>
      </c>
      <c r="P21" s="57">
        <f t="shared" si="0"/>
        <v>1872.13</v>
      </c>
      <c r="Q21" s="57">
        <f t="shared" si="0"/>
        <v>26827.37</v>
      </c>
      <c r="R21" s="57">
        <f>R15+R17-R19</f>
        <v>19577.759999999998</v>
      </c>
      <c r="S21" s="57">
        <f>T21+U21+V21+W21+X21</f>
        <v>261307.63</v>
      </c>
      <c r="T21" s="57">
        <f>T15+T17-T19</f>
        <v>0</v>
      </c>
      <c r="U21" s="57">
        <f t="shared" ref="U21:X21" si="1">U15+U17-U19</f>
        <v>0</v>
      </c>
      <c r="V21" s="57">
        <f t="shared" si="1"/>
        <v>0</v>
      </c>
      <c r="W21" s="57">
        <f t="shared" si="1"/>
        <v>0</v>
      </c>
      <c r="X21" s="58">
        <f t="shared" si="1"/>
        <v>261307.63</v>
      </c>
    </row>
    <row r="22" spans="1:24" ht="15.75" x14ac:dyDescent="0.25">
      <c r="A22" s="65" t="s">
        <v>61</v>
      </c>
      <c r="B22" s="51" t="s">
        <v>62</v>
      </c>
      <c r="C22" s="52"/>
      <c r="D22" s="53"/>
      <c r="E22" s="52"/>
      <c r="F22" s="53"/>
      <c r="G22" s="54"/>
      <c r="H22" s="53"/>
      <c r="I22" s="59"/>
      <c r="J22" s="55"/>
      <c r="K22" s="56"/>
      <c r="L22" s="70"/>
      <c r="M22" s="70"/>
      <c r="N22" s="70"/>
      <c r="O22" s="70"/>
      <c r="P22" s="70"/>
      <c r="Q22" s="70"/>
      <c r="R22" s="70"/>
      <c r="S22" s="70"/>
      <c r="T22" s="57"/>
      <c r="U22" s="57"/>
      <c r="V22" s="57"/>
      <c r="W22" s="57"/>
      <c r="X22" s="58"/>
    </row>
    <row r="23" spans="1:24" ht="15.75" x14ac:dyDescent="0.25">
      <c r="A23" s="43" t="s">
        <v>63</v>
      </c>
      <c r="B23" s="51" t="s">
        <v>64</v>
      </c>
      <c r="C23" s="52"/>
      <c r="D23" s="53"/>
      <c r="E23" s="52"/>
      <c r="F23" s="53"/>
      <c r="G23" s="54"/>
      <c r="H23" s="53"/>
      <c r="I23" s="59"/>
      <c r="J23" s="55">
        <v>5</v>
      </c>
      <c r="K23" s="56" t="s">
        <v>65</v>
      </c>
      <c r="L23" s="57">
        <f>E122</f>
        <v>373453.89999999991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8"/>
    </row>
    <row r="24" spans="1:24" ht="15.75" x14ac:dyDescent="0.25">
      <c r="A24" s="43" t="s">
        <v>66</v>
      </c>
      <c r="B24" s="51" t="s">
        <v>67</v>
      </c>
      <c r="C24" s="52"/>
      <c r="D24" s="53"/>
      <c r="E24" s="52"/>
      <c r="F24" s="53"/>
      <c r="G24" s="54"/>
      <c r="H24" s="53"/>
      <c r="I24" s="59"/>
      <c r="J24" s="55">
        <v>6</v>
      </c>
      <c r="K24" s="56" t="s">
        <v>68</v>
      </c>
      <c r="L24" s="57">
        <f>L17-L23</f>
        <v>43690.060000000114</v>
      </c>
      <c r="M24" s="70"/>
      <c r="N24" s="70"/>
      <c r="O24" s="70"/>
      <c r="P24" s="70"/>
      <c r="Q24" s="70"/>
      <c r="R24" s="70"/>
      <c r="S24" s="57"/>
      <c r="T24" s="57"/>
      <c r="U24" s="57"/>
      <c r="V24" s="57"/>
      <c r="W24" s="57"/>
      <c r="X24" s="58"/>
    </row>
    <row r="25" spans="1:24" ht="15.75" x14ac:dyDescent="0.25">
      <c r="A25" s="43" t="s">
        <v>69</v>
      </c>
      <c r="B25" s="51" t="s">
        <v>1</v>
      </c>
      <c r="C25" s="52"/>
      <c r="D25" s="53"/>
      <c r="E25" s="52"/>
      <c r="F25" s="53"/>
      <c r="G25" s="54"/>
      <c r="H25" s="53"/>
      <c r="I25" s="59"/>
      <c r="J25" s="55"/>
      <c r="K25" s="56" t="s">
        <v>70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</row>
    <row r="26" spans="1:24" ht="15.75" x14ac:dyDescent="0.25">
      <c r="A26" s="43" t="s">
        <v>71</v>
      </c>
      <c r="B26" s="51" t="s">
        <v>1</v>
      </c>
      <c r="C26" s="52"/>
      <c r="D26" s="53"/>
      <c r="E26" s="52"/>
      <c r="F26" s="53"/>
      <c r="G26" s="54"/>
      <c r="H26" s="53"/>
      <c r="I26" s="59"/>
      <c r="J26" s="55"/>
      <c r="K26" s="56" t="s">
        <v>72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</row>
    <row r="27" spans="1:24" ht="15.75" x14ac:dyDescent="0.25">
      <c r="A27" s="43" t="s">
        <v>73</v>
      </c>
      <c r="B27" s="51" t="s">
        <v>1</v>
      </c>
      <c r="C27" s="52"/>
      <c r="D27" s="53"/>
      <c r="E27" s="52"/>
      <c r="F27" s="53"/>
      <c r="G27" s="54"/>
      <c r="H27" s="53"/>
      <c r="I27" s="59"/>
      <c r="J27" s="55" t="s">
        <v>1</v>
      </c>
      <c r="K27" s="56" t="s">
        <v>1</v>
      </c>
      <c r="L27" s="71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</row>
    <row r="28" spans="1:24" ht="15.75" x14ac:dyDescent="0.25">
      <c r="A28" s="43"/>
      <c r="B28" s="51"/>
      <c r="C28" s="52"/>
      <c r="D28" s="53"/>
      <c r="E28" s="52"/>
      <c r="F28" s="53"/>
      <c r="G28" s="54"/>
      <c r="H28" s="53"/>
      <c r="I28" s="59"/>
      <c r="J28" s="55">
        <v>7</v>
      </c>
      <c r="K28" s="56" t="s">
        <v>74</v>
      </c>
      <c r="L28" s="57">
        <f>L19-L23</f>
        <v>-369658.91999999993</v>
      </c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8"/>
    </row>
    <row r="29" spans="1:24" ht="15.75" x14ac:dyDescent="0.25">
      <c r="A29" s="72" t="s">
        <v>75</v>
      </c>
      <c r="B29" s="73" t="s">
        <v>54</v>
      </c>
      <c r="C29" s="66">
        <f>D29*14661.1*3</f>
        <v>175493.36700000003</v>
      </c>
      <c r="D29" s="74">
        <v>3.99</v>
      </c>
      <c r="E29" s="66">
        <v>61430.01</v>
      </c>
      <c r="F29" s="67">
        <f>E29/14661.1/3</f>
        <v>1.3966666894025688</v>
      </c>
      <c r="G29" s="68">
        <f>C29-E29</f>
        <v>114063.35700000002</v>
      </c>
      <c r="H29" s="74">
        <f>D29-F29</f>
        <v>2.5933333105974317</v>
      </c>
      <c r="I29" s="69"/>
      <c r="J29" s="55"/>
      <c r="K29" s="56"/>
      <c r="L29" s="71"/>
      <c r="M29" s="57"/>
      <c r="N29" s="57"/>
      <c r="O29" s="57"/>
      <c r="P29" s="57"/>
      <c r="Q29" s="57"/>
      <c r="R29" s="57"/>
      <c r="S29" s="57"/>
      <c r="T29" s="75"/>
      <c r="U29" s="57"/>
      <c r="V29" s="57"/>
      <c r="W29" s="75"/>
      <c r="X29" s="76"/>
    </row>
    <row r="30" spans="1:24" ht="16.5" thickBot="1" x14ac:dyDescent="0.3">
      <c r="A30" s="65" t="s">
        <v>56</v>
      </c>
      <c r="B30" s="77" t="s">
        <v>57</v>
      </c>
      <c r="C30" s="52"/>
      <c r="D30" s="53"/>
      <c r="E30" s="52"/>
      <c r="F30" s="53"/>
      <c r="G30" s="54"/>
      <c r="H30" s="53"/>
      <c r="I30" s="59"/>
      <c r="J30" s="55"/>
      <c r="K30" s="78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</row>
    <row r="31" spans="1:24" ht="15.75" x14ac:dyDescent="0.25">
      <c r="A31" s="65" t="s">
        <v>76</v>
      </c>
      <c r="B31" s="77" t="s">
        <v>59</v>
      </c>
      <c r="C31" s="52"/>
      <c r="D31" s="53"/>
      <c r="E31" s="52"/>
      <c r="F31" s="53"/>
      <c r="G31" s="54"/>
      <c r="H31" s="53"/>
      <c r="I31" s="59"/>
      <c r="J31" s="37" t="s">
        <v>77</v>
      </c>
      <c r="K31" s="38" t="s">
        <v>78</v>
      </c>
      <c r="L31" s="79">
        <f>L13+L28</f>
        <v>-369658.91999999993</v>
      </c>
      <c r="M31" s="70"/>
      <c r="N31" s="70"/>
      <c r="O31" s="70"/>
      <c r="P31" s="70"/>
      <c r="Q31" s="70"/>
      <c r="R31" s="70"/>
      <c r="S31" s="70"/>
      <c r="T31" s="57"/>
      <c r="U31" s="57"/>
      <c r="V31" s="57"/>
      <c r="W31" s="57"/>
      <c r="X31" s="58"/>
    </row>
    <row r="32" spans="1:24" ht="15.75" x14ac:dyDescent="0.25">
      <c r="A32" s="65" t="s">
        <v>79</v>
      </c>
      <c r="B32" s="77" t="s">
        <v>80</v>
      </c>
      <c r="C32" s="52"/>
      <c r="D32" s="53"/>
      <c r="E32" s="52"/>
      <c r="F32" s="53"/>
      <c r="G32" s="54"/>
      <c r="H32" s="53"/>
      <c r="I32" s="59"/>
      <c r="J32" s="55"/>
      <c r="K32" s="38" t="s">
        <v>1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8"/>
    </row>
    <row r="33" spans="1:24" ht="15.75" x14ac:dyDescent="0.25">
      <c r="A33" s="65" t="s">
        <v>81</v>
      </c>
      <c r="B33" s="77" t="s">
        <v>82</v>
      </c>
      <c r="C33" s="52"/>
      <c r="D33" s="53"/>
      <c r="E33" s="52"/>
      <c r="F33" s="53"/>
      <c r="G33" s="54"/>
      <c r="H33" s="53"/>
      <c r="I33" s="59"/>
      <c r="J33" s="55"/>
      <c r="K33" s="56"/>
      <c r="L33" s="71"/>
      <c r="M33" s="70"/>
      <c r="N33" s="70"/>
      <c r="O33" s="70"/>
      <c r="P33" s="70"/>
      <c r="Q33" s="70"/>
      <c r="R33" s="70"/>
      <c r="S33" s="57"/>
      <c r="T33" s="57"/>
      <c r="U33" s="57"/>
      <c r="V33" s="57"/>
      <c r="W33" s="57"/>
      <c r="X33" s="58"/>
    </row>
    <row r="34" spans="1:24" ht="15.75" x14ac:dyDescent="0.25">
      <c r="A34" s="65" t="s">
        <v>83</v>
      </c>
      <c r="B34" s="77" t="s">
        <v>84</v>
      </c>
      <c r="C34" s="52"/>
      <c r="D34" s="53"/>
      <c r="E34" s="52"/>
      <c r="F34" s="53"/>
      <c r="G34" s="54"/>
      <c r="H34" s="53"/>
      <c r="I34" s="59"/>
      <c r="J34" s="55"/>
      <c r="K34" s="56" t="s">
        <v>85</v>
      </c>
      <c r="L34" s="71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</row>
    <row r="35" spans="1:24" ht="15.75" x14ac:dyDescent="0.25">
      <c r="A35" s="43" t="s">
        <v>63</v>
      </c>
      <c r="B35" s="77" t="s">
        <v>86</v>
      </c>
      <c r="C35" s="52"/>
      <c r="D35" s="53"/>
      <c r="E35" s="52"/>
      <c r="F35" s="53"/>
      <c r="G35" s="54"/>
      <c r="H35" s="53"/>
      <c r="I35" s="59"/>
      <c r="J35" s="55"/>
      <c r="K35" s="56" t="s">
        <v>87</v>
      </c>
      <c r="L35" s="57">
        <v>0</v>
      </c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8"/>
    </row>
    <row r="36" spans="1:24" ht="15.75" x14ac:dyDescent="0.25">
      <c r="A36" s="43" t="s">
        <v>66</v>
      </c>
      <c r="B36" s="77" t="s">
        <v>88</v>
      </c>
      <c r="C36" s="52"/>
      <c r="D36" s="53"/>
      <c r="E36" s="52"/>
      <c r="F36" s="53"/>
      <c r="G36" s="54"/>
      <c r="H36" s="53"/>
      <c r="I36" s="59"/>
      <c r="J36" s="55"/>
      <c r="K36" s="56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8"/>
    </row>
    <row r="37" spans="1:24" ht="15.75" x14ac:dyDescent="0.25">
      <c r="A37" s="43" t="s">
        <v>69</v>
      </c>
      <c r="B37" s="77" t="s">
        <v>89</v>
      </c>
      <c r="C37" s="52"/>
      <c r="D37" s="53"/>
      <c r="E37" s="52"/>
      <c r="F37" s="53"/>
      <c r="G37" s="54"/>
      <c r="H37" s="53"/>
      <c r="I37" s="59"/>
      <c r="J37" s="55"/>
      <c r="K37" s="56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8"/>
    </row>
    <row r="38" spans="1:24" ht="15.75" x14ac:dyDescent="0.25">
      <c r="A38" s="43" t="s">
        <v>71</v>
      </c>
      <c r="B38" s="77" t="s">
        <v>90</v>
      </c>
      <c r="C38" s="52"/>
      <c r="D38" s="53"/>
      <c r="E38" s="52"/>
      <c r="F38" s="53"/>
      <c r="G38" s="54"/>
      <c r="H38" s="53"/>
      <c r="I38" s="59"/>
      <c r="J38" s="55"/>
      <c r="K38" s="38" t="s">
        <v>91</v>
      </c>
      <c r="L38" s="71"/>
      <c r="M38" s="71"/>
      <c r="N38" s="71"/>
      <c r="O38" s="71"/>
      <c r="P38" s="71"/>
      <c r="Q38" s="71"/>
      <c r="R38" s="71"/>
      <c r="S38" s="57"/>
      <c r="T38" s="57"/>
      <c r="U38" s="57"/>
      <c r="V38" s="57"/>
      <c r="W38" s="57"/>
      <c r="X38" s="58"/>
    </row>
    <row r="39" spans="1:24" ht="16.5" thickBot="1" x14ac:dyDescent="0.3">
      <c r="A39" s="43" t="s">
        <v>73</v>
      </c>
      <c r="B39" s="77" t="s">
        <v>92</v>
      </c>
      <c r="C39" s="52"/>
      <c r="D39" s="53"/>
      <c r="E39" s="52"/>
      <c r="F39" s="53"/>
      <c r="G39" s="54"/>
      <c r="H39" s="53"/>
      <c r="I39" s="59"/>
      <c r="J39" s="80"/>
      <c r="K39" s="81" t="s">
        <v>93</v>
      </c>
      <c r="L39" s="81"/>
      <c r="M39" s="81"/>
      <c r="N39" s="81"/>
      <c r="O39" s="81"/>
      <c r="P39" s="81"/>
      <c r="Q39" s="81"/>
      <c r="R39" s="81"/>
      <c r="S39" s="82"/>
      <c r="T39" s="82"/>
      <c r="U39" s="82"/>
      <c r="V39" s="82"/>
      <c r="W39" s="82"/>
      <c r="X39" s="83"/>
    </row>
    <row r="40" spans="1:24" ht="15.75" x14ac:dyDescent="0.25">
      <c r="A40" s="43"/>
      <c r="B40" s="77" t="s">
        <v>94</v>
      </c>
      <c r="C40" s="52"/>
      <c r="D40" s="53"/>
      <c r="E40" s="52"/>
      <c r="F40" s="53"/>
      <c r="G40" s="54"/>
      <c r="H40" s="53"/>
      <c r="I40" s="59"/>
      <c r="J40" s="3"/>
      <c r="K40" s="3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"/>
      <c r="X40" s="3"/>
    </row>
    <row r="41" spans="1:24" ht="15.75" x14ac:dyDescent="0.25">
      <c r="A41" s="43"/>
      <c r="B41" s="77" t="s">
        <v>95</v>
      </c>
      <c r="C41" s="52"/>
      <c r="D41" s="53"/>
      <c r="E41" s="52"/>
      <c r="F41" s="53"/>
      <c r="G41" s="54"/>
      <c r="H41" s="53"/>
      <c r="I41" s="5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.75" x14ac:dyDescent="0.25">
      <c r="A42" s="43"/>
      <c r="B42" s="77" t="s">
        <v>96</v>
      </c>
      <c r="C42" s="52"/>
      <c r="D42" s="53"/>
      <c r="E42" s="52"/>
      <c r="F42" s="53"/>
      <c r="G42" s="54"/>
      <c r="H42" s="53"/>
      <c r="I42" s="59"/>
      <c r="J42" s="3"/>
      <c r="K42" s="3"/>
      <c r="L42" s="3"/>
      <c r="M42" s="3"/>
      <c r="N42" s="50"/>
      <c r="O42" s="50"/>
      <c r="P42" s="50"/>
      <c r="Q42" s="50"/>
      <c r="R42" s="50"/>
      <c r="S42" s="3"/>
      <c r="T42" s="3"/>
      <c r="U42" s="3"/>
      <c r="V42" s="3"/>
      <c r="W42" s="3"/>
      <c r="X42" s="3"/>
    </row>
    <row r="43" spans="1:24" ht="15.75" x14ac:dyDescent="0.25">
      <c r="A43" s="61"/>
      <c r="B43" s="62"/>
      <c r="C43" s="63"/>
      <c r="D43" s="48"/>
      <c r="E43" s="63"/>
      <c r="F43" s="48"/>
      <c r="G43" s="64"/>
      <c r="H43" s="48"/>
      <c r="I43" s="59"/>
      <c r="J43" s="84"/>
      <c r="K43" s="3" t="s">
        <v>97</v>
      </c>
      <c r="L43" s="3"/>
      <c r="M43" s="3"/>
      <c r="N43" s="85"/>
      <c r="O43" s="85"/>
      <c r="P43" s="85"/>
      <c r="Q43" s="85"/>
      <c r="R43" s="85"/>
      <c r="S43" s="50"/>
      <c r="T43" s="50"/>
      <c r="U43" s="50"/>
      <c r="V43" s="50"/>
      <c r="W43" s="50"/>
      <c r="X43" s="50"/>
    </row>
    <row r="44" spans="1:24" ht="15.75" x14ac:dyDescent="0.25">
      <c r="A44" s="72" t="s">
        <v>98</v>
      </c>
      <c r="B44" s="86" t="s">
        <v>99</v>
      </c>
      <c r="C44" s="66">
        <f>D44*14661.1*3</f>
        <v>58937.62200000001</v>
      </c>
      <c r="D44" s="74">
        <v>1.34</v>
      </c>
      <c r="E44" s="66">
        <v>19645.87</v>
      </c>
      <c r="F44" s="67">
        <f>E44/14661.1/3</f>
        <v>0.44666657572305851</v>
      </c>
      <c r="G44" s="68">
        <f>C44-E44</f>
        <v>39291.752000000008</v>
      </c>
      <c r="H44" s="74">
        <f>D44-F44</f>
        <v>0.89333342427694151</v>
      </c>
      <c r="I44" s="69"/>
      <c r="J44" s="3"/>
      <c r="K44" s="2"/>
      <c r="L44" s="50"/>
      <c r="M44" s="3"/>
      <c r="N44" s="3"/>
      <c r="O44" s="3"/>
      <c r="P44" s="3"/>
      <c r="Q44" s="3"/>
      <c r="R44" s="3"/>
      <c r="S44" s="50"/>
      <c r="T44" s="50"/>
      <c r="U44" s="50"/>
      <c r="V44" s="50"/>
      <c r="W44" s="50"/>
      <c r="X44" s="50"/>
    </row>
    <row r="45" spans="1:24" ht="15.75" x14ac:dyDescent="0.25">
      <c r="A45" s="65" t="s">
        <v>100</v>
      </c>
      <c r="B45" s="51" t="s">
        <v>101</v>
      </c>
      <c r="C45" s="87"/>
      <c r="D45" s="88" t="s">
        <v>1</v>
      </c>
      <c r="E45" s="87"/>
      <c r="F45" s="88" t="s">
        <v>1</v>
      </c>
      <c r="G45" s="89"/>
      <c r="H45" s="88" t="s">
        <v>1</v>
      </c>
      <c r="I45" s="59"/>
      <c r="J45" s="3"/>
      <c r="K45" s="3"/>
      <c r="L45" s="3"/>
      <c r="M45" s="3"/>
      <c r="N45" s="3"/>
      <c r="O45" s="3"/>
      <c r="P45" s="3"/>
      <c r="Q45" s="3"/>
      <c r="R45" s="3"/>
      <c r="S45" s="50"/>
      <c r="T45" s="50"/>
      <c r="U45" s="50"/>
      <c r="V45" s="50"/>
      <c r="W45" s="50"/>
      <c r="X45" s="50"/>
    </row>
    <row r="46" spans="1:24" ht="15.75" x14ac:dyDescent="0.25">
      <c r="A46" s="65" t="s">
        <v>56</v>
      </c>
      <c r="B46" s="51" t="s">
        <v>102</v>
      </c>
      <c r="C46" s="87"/>
      <c r="D46" s="88"/>
      <c r="E46" s="87"/>
      <c r="F46" s="88"/>
      <c r="G46" s="89"/>
      <c r="H46" s="88"/>
      <c r="I46" s="59"/>
      <c r="J46" s="3"/>
      <c r="K46" s="3"/>
      <c r="L46" s="50"/>
      <c r="M46" s="90"/>
      <c r="N46" s="90"/>
      <c r="O46" s="90"/>
      <c r="P46" s="90"/>
      <c r="Q46" s="90"/>
      <c r="R46" s="90"/>
      <c r="S46" s="50"/>
      <c r="T46" s="50"/>
      <c r="U46" s="50"/>
      <c r="V46" s="50"/>
      <c r="W46" s="50"/>
      <c r="X46" s="50"/>
    </row>
    <row r="47" spans="1:24" ht="15.75" x14ac:dyDescent="0.25">
      <c r="A47" s="65"/>
      <c r="B47" s="51"/>
      <c r="C47" s="87"/>
      <c r="D47" s="88"/>
      <c r="E47" s="87"/>
      <c r="F47" s="88"/>
      <c r="G47" s="89"/>
      <c r="H47" s="88"/>
      <c r="I47" s="59"/>
      <c r="J47" s="3"/>
      <c r="K47" s="3"/>
      <c r="L47" s="50"/>
      <c r="M47" s="3"/>
      <c r="N47" s="3"/>
      <c r="O47" s="3"/>
      <c r="P47" s="3"/>
      <c r="Q47" s="3"/>
      <c r="R47" s="3"/>
      <c r="S47" s="50"/>
      <c r="T47" s="50"/>
      <c r="U47" s="50"/>
      <c r="V47" s="50"/>
      <c r="W47" s="50"/>
      <c r="X47" s="50"/>
    </row>
    <row r="48" spans="1:24" ht="15.75" x14ac:dyDescent="0.25">
      <c r="A48" s="72" t="s">
        <v>103</v>
      </c>
      <c r="B48" s="91"/>
      <c r="C48" s="66">
        <f>D48*14661.1*3</f>
        <v>14514.489000000001</v>
      </c>
      <c r="D48" s="74">
        <f>D49+D50</f>
        <v>0.33</v>
      </c>
      <c r="E48" s="66">
        <v>4105.1099999999997</v>
      </c>
      <c r="F48" s="67">
        <f>E48/14661.1/3</f>
        <v>9.3333378805137382E-2</v>
      </c>
      <c r="G48" s="68">
        <f>C48-E48</f>
        <v>10409.379000000001</v>
      </c>
      <c r="H48" s="74">
        <f>D48-F48</f>
        <v>0.23666662119486265</v>
      </c>
      <c r="I48" s="69"/>
      <c r="J48" s="3"/>
      <c r="K48" s="3"/>
      <c r="L48" s="50"/>
      <c r="M48" s="3"/>
      <c r="N48" s="3"/>
      <c r="O48" s="3"/>
      <c r="P48" s="3"/>
      <c r="Q48" s="3"/>
      <c r="R48" s="3"/>
      <c r="S48" s="50"/>
      <c r="T48" s="50"/>
      <c r="U48" s="50"/>
      <c r="V48" s="50"/>
      <c r="W48" s="50"/>
      <c r="X48" s="50"/>
    </row>
    <row r="49" spans="1:24" ht="15.75" x14ac:dyDescent="0.25">
      <c r="A49" s="92" t="s">
        <v>104</v>
      </c>
      <c r="B49" s="93" t="s">
        <v>105</v>
      </c>
      <c r="C49" s="87"/>
      <c r="D49" s="67">
        <v>0.28000000000000003</v>
      </c>
      <c r="E49" s="87"/>
      <c r="F49" s="94">
        <f>E49/3/7375.1</f>
        <v>0</v>
      </c>
      <c r="G49" s="89"/>
      <c r="H49" s="88"/>
      <c r="I49" s="95"/>
      <c r="J49" s="3"/>
      <c r="K49" s="2"/>
      <c r="L49" s="85"/>
      <c r="M49" s="3"/>
      <c r="N49" s="3"/>
      <c r="O49" s="3"/>
      <c r="P49" s="3"/>
      <c r="Q49" s="3"/>
      <c r="R49" s="3"/>
      <c r="S49" s="50"/>
      <c r="T49" s="50"/>
      <c r="U49" s="50"/>
      <c r="V49" s="50"/>
      <c r="W49" s="50"/>
      <c r="X49" s="50"/>
    </row>
    <row r="50" spans="1:24" ht="15.75" x14ac:dyDescent="0.25">
      <c r="A50" s="96" t="s">
        <v>106</v>
      </c>
      <c r="B50" s="97" t="s">
        <v>107</v>
      </c>
      <c r="C50" s="98"/>
      <c r="D50" s="99">
        <v>0.05</v>
      </c>
      <c r="E50" s="98"/>
      <c r="F50" s="99"/>
      <c r="G50" s="100"/>
      <c r="H50" s="99"/>
      <c r="I50" s="69"/>
      <c r="J50" s="3"/>
      <c r="K50" s="2"/>
      <c r="L50" s="3"/>
      <c r="M50" s="3"/>
      <c r="N50" s="3"/>
      <c r="O50" s="3"/>
      <c r="P50" s="3"/>
      <c r="Q50" s="3"/>
      <c r="R50" s="3"/>
      <c r="S50" s="50"/>
      <c r="T50" s="50"/>
      <c r="U50" s="50"/>
      <c r="V50" s="50"/>
      <c r="W50" s="50"/>
      <c r="X50" s="50"/>
    </row>
    <row r="51" spans="1:24" ht="15.75" x14ac:dyDescent="0.25">
      <c r="A51" s="65" t="s">
        <v>108</v>
      </c>
      <c r="B51" s="51" t="s">
        <v>109</v>
      </c>
      <c r="C51" s="66">
        <f>D51*14661.1*3</f>
        <v>269617.62900000002</v>
      </c>
      <c r="D51" s="67">
        <v>6.13</v>
      </c>
      <c r="E51" s="66">
        <v>44898.94</v>
      </c>
      <c r="F51" s="67">
        <f>E51/14661.1/3</f>
        <v>1.0208179013398266</v>
      </c>
      <c r="G51" s="68">
        <f>C51-E51</f>
        <v>224718.68900000001</v>
      </c>
      <c r="H51" s="74">
        <f>D51-F51</f>
        <v>5.109182098660173</v>
      </c>
      <c r="I51" s="69"/>
      <c r="J51" s="3"/>
      <c r="K51" s="3"/>
      <c r="L51" s="3"/>
      <c r="M51" s="3"/>
      <c r="N51" s="3"/>
      <c r="O51" s="3"/>
      <c r="P51" s="3"/>
      <c r="Q51" s="3"/>
      <c r="R51" s="3"/>
      <c r="S51" s="50"/>
      <c r="T51" s="50"/>
      <c r="U51" s="50"/>
      <c r="V51" s="50"/>
      <c r="W51" s="50"/>
      <c r="X51" s="50"/>
    </row>
    <row r="52" spans="1:24" ht="15.75" x14ac:dyDescent="0.25">
      <c r="A52" s="65" t="s">
        <v>110</v>
      </c>
      <c r="B52" s="51" t="s">
        <v>111</v>
      </c>
      <c r="C52" s="101"/>
      <c r="D52" s="67"/>
      <c r="E52" s="101"/>
      <c r="F52" s="67"/>
      <c r="G52" s="102"/>
      <c r="H52" s="67"/>
      <c r="I52" s="59"/>
      <c r="K52" s="3"/>
      <c r="L52" s="3"/>
      <c r="M52" s="3"/>
      <c r="N52" s="3"/>
      <c r="O52" s="3"/>
      <c r="P52" s="3"/>
      <c r="Q52" s="3"/>
      <c r="R52" s="3"/>
      <c r="S52" s="50"/>
      <c r="T52" s="50"/>
      <c r="U52" s="50"/>
      <c r="V52" s="50"/>
      <c r="W52" s="50"/>
      <c r="X52" s="3"/>
    </row>
    <row r="53" spans="1:24" ht="15.75" x14ac:dyDescent="0.25">
      <c r="A53" s="65" t="s">
        <v>112</v>
      </c>
      <c r="B53" s="51" t="s">
        <v>113</v>
      </c>
      <c r="C53" s="103"/>
      <c r="D53" s="104"/>
      <c r="E53" s="103"/>
      <c r="F53" s="104"/>
      <c r="G53" s="105"/>
      <c r="H53" s="104"/>
      <c r="I53" s="59"/>
      <c r="K53" s="3"/>
      <c r="L53" s="3"/>
      <c r="M53" s="3"/>
      <c r="N53" s="3"/>
      <c r="O53" s="3"/>
      <c r="P53" s="3"/>
      <c r="Q53" s="3"/>
      <c r="R53" s="3"/>
      <c r="S53" s="50"/>
      <c r="T53" s="50"/>
      <c r="U53" s="50"/>
      <c r="V53" s="50"/>
      <c r="W53" s="3"/>
      <c r="X53" s="3"/>
    </row>
    <row r="54" spans="1:24" ht="15.75" x14ac:dyDescent="0.25">
      <c r="A54" s="43" t="s">
        <v>63</v>
      </c>
      <c r="B54" s="51" t="s">
        <v>114</v>
      </c>
      <c r="C54" s="103"/>
      <c r="D54" s="104"/>
      <c r="E54" s="103"/>
      <c r="F54" s="104"/>
      <c r="G54" s="105"/>
      <c r="H54" s="104"/>
      <c r="I54" s="59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5.75" x14ac:dyDescent="0.25">
      <c r="A55" s="43" t="s">
        <v>66</v>
      </c>
      <c r="B55" s="51" t="s">
        <v>115</v>
      </c>
      <c r="C55" s="103"/>
      <c r="D55" s="104"/>
      <c r="E55" s="103"/>
      <c r="F55" s="104"/>
      <c r="G55" s="105"/>
      <c r="H55" s="104"/>
      <c r="I55" s="59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.75" x14ac:dyDescent="0.25">
      <c r="A56" s="43" t="s">
        <v>69</v>
      </c>
      <c r="B56" s="51" t="s">
        <v>116</v>
      </c>
      <c r="C56" s="103"/>
      <c r="D56" s="104"/>
      <c r="E56" s="103"/>
      <c r="F56" s="104"/>
      <c r="G56" s="105"/>
      <c r="H56" s="104"/>
      <c r="I56" s="59"/>
      <c r="K56" s="3"/>
      <c r="L56" s="3"/>
      <c r="M56" s="3"/>
      <c r="N56" s="3"/>
      <c r="O56" s="3"/>
      <c r="P56" s="3"/>
      <c r="Q56" s="3"/>
      <c r="R56" s="3"/>
      <c r="S56" s="50"/>
      <c r="T56" s="50"/>
      <c r="U56" s="50"/>
      <c r="V56" s="50"/>
      <c r="W56" s="50"/>
      <c r="X56" s="50"/>
    </row>
    <row r="57" spans="1:24" ht="15.75" x14ac:dyDescent="0.25">
      <c r="A57" s="43" t="s">
        <v>71</v>
      </c>
      <c r="B57" s="51" t="s">
        <v>117</v>
      </c>
      <c r="C57" s="103"/>
      <c r="D57" s="104"/>
      <c r="E57" s="103"/>
      <c r="F57" s="104"/>
      <c r="G57" s="105"/>
      <c r="H57" s="104"/>
      <c r="I57" s="69"/>
      <c r="K57" s="3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</row>
    <row r="58" spans="1:24" ht="15.75" x14ac:dyDescent="0.25">
      <c r="A58" s="43" t="s">
        <v>73</v>
      </c>
      <c r="B58" s="51" t="s">
        <v>118</v>
      </c>
      <c r="C58" s="103"/>
      <c r="D58" s="104"/>
      <c r="E58" s="103"/>
      <c r="F58" s="104"/>
      <c r="G58" s="105"/>
      <c r="H58" s="104"/>
      <c r="I58" s="69"/>
      <c r="K58" s="3"/>
      <c r="M58" s="106"/>
      <c r="N58" s="106"/>
      <c r="O58" s="106"/>
      <c r="P58" s="106"/>
      <c r="Q58" s="106"/>
      <c r="R58" s="106"/>
      <c r="S58" s="50"/>
      <c r="T58" s="50"/>
      <c r="U58" s="50"/>
      <c r="V58" s="50"/>
    </row>
    <row r="59" spans="1:24" x14ac:dyDescent="0.25">
      <c r="A59" s="43"/>
      <c r="B59" s="51" t="s">
        <v>119</v>
      </c>
      <c r="C59" s="103"/>
      <c r="D59" s="104"/>
      <c r="E59" s="103"/>
      <c r="F59" s="104"/>
      <c r="G59" s="105"/>
      <c r="H59" s="104"/>
      <c r="I59" s="69"/>
    </row>
    <row r="60" spans="1:24" ht="18.75" x14ac:dyDescent="0.3">
      <c r="A60" s="43"/>
      <c r="B60" s="51" t="s">
        <v>120</v>
      </c>
      <c r="C60" s="103"/>
      <c r="D60" s="104"/>
      <c r="E60" s="103"/>
      <c r="F60" s="104"/>
      <c r="G60" s="105"/>
      <c r="H60" s="104"/>
      <c r="I60" s="69"/>
      <c r="J60" s="107"/>
      <c r="K60" s="108"/>
      <c r="L60" s="108"/>
      <c r="M60" s="108"/>
      <c r="N60" s="108"/>
      <c r="O60" s="108"/>
      <c r="P60" s="108"/>
      <c r="Q60" s="108"/>
      <c r="R60" s="108"/>
      <c r="S60" s="108"/>
      <c r="T60" s="109"/>
      <c r="U60" s="110"/>
      <c r="V60" s="110"/>
      <c r="W60" s="111"/>
      <c r="X60" s="111"/>
    </row>
    <row r="61" spans="1:24" ht="18.75" x14ac:dyDescent="0.3">
      <c r="A61" s="43"/>
      <c r="B61" s="51" t="s">
        <v>121</v>
      </c>
      <c r="C61" s="52"/>
      <c r="D61" s="53"/>
      <c r="E61" s="52"/>
      <c r="F61" s="53"/>
      <c r="G61" s="54"/>
      <c r="H61" s="53"/>
      <c r="I61" s="69"/>
      <c r="J61" s="107"/>
      <c r="K61" s="108"/>
      <c r="L61" s="108"/>
      <c r="M61" s="108"/>
      <c r="N61" s="108"/>
      <c r="O61" s="108"/>
      <c r="P61" s="108"/>
      <c r="Q61" s="108"/>
      <c r="R61" s="108"/>
      <c r="S61" s="108"/>
      <c r="T61" s="109"/>
      <c r="U61" s="110"/>
      <c r="V61" s="110"/>
      <c r="W61" s="111"/>
      <c r="X61" s="111"/>
    </row>
    <row r="62" spans="1:24" ht="18.75" x14ac:dyDescent="0.3">
      <c r="A62" s="72" t="s">
        <v>122</v>
      </c>
      <c r="B62" s="86" t="s">
        <v>123</v>
      </c>
      <c r="C62" s="66">
        <f>D62*14661.1*3</f>
        <v>281493.12</v>
      </c>
      <c r="D62" s="74">
        <v>6.4</v>
      </c>
      <c r="E62" s="66">
        <v>25249.97</v>
      </c>
      <c r="F62" s="67">
        <f>E62/14661.1/3</f>
        <v>0.57408084432045803</v>
      </c>
      <c r="G62" s="68">
        <f>C62-E62</f>
        <v>256243.15</v>
      </c>
      <c r="H62" s="74">
        <f>D62-F62</f>
        <v>5.825919155679542</v>
      </c>
      <c r="I62" s="69"/>
      <c r="J62" s="108"/>
      <c r="K62" s="108"/>
      <c r="L62" s="108"/>
      <c r="M62" s="108"/>
      <c r="N62" s="108"/>
      <c r="O62" s="110"/>
      <c r="P62" s="108"/>
      <c r="Q62" s="108"/>
      <c r="R62" s="108"/>
      <c r="S62" s="108"/>
      <c r="T62" s="109"/>
      <c r="U62" s="110"/>
      <c r="V62" s="110"/>
      <c r="W62" s="111"/>
      <c r="X62" s="111"/>
    </row>
    <row r="63" spans="1:24" ht="18.75" x14ac:dyDescent="0.3">
      <c r="A63" s="65" t="s">
        <v>124</v>
      </c>
      <c r="B63" s="51" t="s">
        <v>125</v>
      </c>
      <c r="C63" s="87"/>
      <c r="D63" s="88"/>
      <c r="E63" s="87"/>
      <c r="F63" s="88"/>
      <c r="G63" s="89"/>
      <c r="H63" s="88"/>
      <c r="I63" s="69"/>
      <c r="J63" s="108"/>
      <c r="K63" s="108"/>
      <c r="L63" s="108"/>
      <c r="M63" s="108"/>
      <c r="N63" s="108"/>
      <c r="O63" s="110"/>
      <c r="P63" s="108"/>
      <c r="Q63" s="108"/>
      <c r="R63" s="108"/>
      <c r="S63" s="108"/>
      <c r="T63" s="109"/>
      <c r="U63" s="110"/>
      <c r="V63" s="110"/>
      <c r="W63" s="111"/>
      <c r="X63" s="111"/>
    </row>
    <row r="64" spans="1:24" ht="18.75" x14ac:dyDescent="0.3">
      <c r="A64" s="43" t="s">
        <v>1</v>
      </c>
      <c r="B64" s="51" t="s">
        <v>126</v>
      </c>
      <c r="C64" s="87"/>
      <c r="D64" s="88"/>
      <c r="E64" s="87"/>
      <c r="F64" s="88"/>
      <c r="G64" s="89"/>
      <c r="H64" s="88"/>
      <c r="I64" s="69"/>
      <c r="J64" s="108"/>
      <c r="K64" s="108"/>
      <c r="L64" s="108"/>
      <c r="M64" s="108"/>
      <c r="N64" s="108"/>
      <c r="O64" s="110"/>
      <c r="P64" s="108"/>
      <c r="Q64" s="108"/>
      <c r="R64" s="108"/>
      <c r="S64" s="108"/>
      <c r="T64" s="109"/>
      <c r="U64" s="110"/>
      <c r="V64" s="110"/>
      <c r="W64" s="111"/>
      <c r="X64" s="111"/>
    </row>
    <row r="65" spans="1:24" ht="15.75" x14ac:dyDescent="0.25">
      <c r="A65" s="43"/>
      <c r="B65" s="51"/>
      <c r="C65" s="52"/>
      <c r="D65" s="53"/>
      <c r="E65" s="52"/>
      <c r="F65" s="53"/>
      <c r="G65" s="54"/>
      <c r="H65" s="53"/>
      <c r="I65" s="69"/>
      <c r="J65" s="109"/>
      <c r="K65" s="109"/>
      <c r="L65" s="109"/>
      <c r="M65" s="109"/>
      <c r="N65" s="109"/>
      <c r="O65" s="110"/>
      <c r="P65" s="109"/>
      <c r="Q65" s="109"/>
      <c r="R65" s="109"/>
      <c r="S65" s="109"/>
      <c r="T65" s="109"/>
      <c r="U65" s="110"/>
      <c r="V65" s="110"/>
      <c r="W65" s="111"/>
      <c r="X65" s="111"/>
    </row>
    <row r="66" spans="1:24" ht="15.75" x14ac:dyDescent="0.25">
      <c r="A66" s="112" t="s">
        <v>127</v>
      </c>
      <c r="B66" s="86" t="s">
        <v>128</v>
      </c>
      <c r="C66" s="113"/>
      <c r="D66" s="114"/>
      <c r="E66" s="113"/>
      <c r="F66" s="115"/>
      <c r="G66" s="116"/>
      <c r="H66" s="115"/>
      <c r="I66" s="69"/>
      <c r="J66" s="107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1"/>
      <c r="X66" s="111"/>
    </row>
    <row r="67" spans="1:24" x14ac:dyDescent="0.25">
      <c r="A67" s="92" t="s">
        <v>124</v>
      </c>
      <c r="B67" s="51" t="s">
        <v>129</v>
      </c>
      <c r="C67" s="52"/>
      <c r="D67" s="59"/>
      <c r="E67" s="52"/>
      <c r="F67" s="53"/>
      <c r="G67" s="54"/>
      <c r="H67" s="53"/>
      <c r="I67" s="59"/>
      <c r="J67" s="107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ht="15.75" x14ac:dyDescent="0.25">
      <c r="A68" s="117" t="s">
        <v>130</v>
      </c>
      <c r="B68" s="51" t="s">
        <v>131</v>
      </c>
      <c r="C68" s="52"/>
      <c r="D68" s="59"/>
      <c r="E68" s="52"/>
      <c r="F68" s="53"/>
      <c r="G68" s="54"/>
      <c r="H68" s="53"/>
      <c r="I68" s="59"/>
      <c r="J68" s="107"/>
      <c r="K68" s="110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</row>
    <row r="69" spans="1:24" ht="15.75" x14ac:dyDescent="0.25">
      <c r="A69" s="43"/>
      <c r="B69" s="51" t="s">
        <v>132</v>
      </c>
      <c r="C69" s="52"/>
      <c r="D69" s="59"/>
      <c r="E69" s="52"/>
      <c r="F69" s="53"/>
      <c r="G69" s="54"/>
      <c r="H69" s="53"/>
      <c r="I69" s="59"/>
      <c r="J69" s="107"/>
      <c r="K69" s="110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</row>
    <row r="70" spans="1:24" ht="15.75" x14ac:dyDescent="0.25">
      <c r="A70" s="43"/>
      <c r="B70" s="51" t="s">
        <v>133</v>
      </c>
      <c r="C70" s="52"/>
      <c r="D70" s="59"/>
      <c r="E70" s="52"/>
      <c r="F70" s="53"/>
      <c r="G70" s="54"/>
      <c r="H70" s="53"/>
      <c r="I70" s="59"/>
      <c r="J70" s="107"/>
      <c r="K70" s="110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</row>
    <row r="71" spans="1:24" ht="15.75" x14ac:dyDescent="0.25">
      <c r="A71" s="43"/>
      <c r="B71" s="51" t="s">
        <v>134</v>
      </c>
      <c r="C71" s="52"/>
      <c r="D71" s="59"/>
      <c r="E71" s="52"/>
      <c r="F71" s="53"/>
      <c r="G71" s="54"/>
      <c r="H71" s="53"/>
      <c r="I71" s="59"/>
      <c r="J71" s="107"/>
      <c r="K71" s="110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</row>
    <row r="72" spans="1:24" ht="15.75" x14ac:dyDescent="0.25">
      <c r="A72" s="43"/>
      <c r="B72" s="51" t="s">
        <v>135</v>
      </c>
      <c r="C72" s="52"/>
      <c r="D72" s="59"/>
      <c r="E72" s="52"/>
      <c r="F72" s="53"/>
      <c r="G72" s="54"/>
      <c r="H72" s="53"/>
      <c r="I72" s="69"/>
      <c r="J72" s="119"/>
      <c r="K72" s="109"/>
      <c r="L72" s="120"/>
      <c r="M72" s="120"/>
      <c r="N72" s="120"/>
      <c r="O72" s="120"/>
      <c r="P72" s="120"/>
      <c r="Q72" s="120"/>
      <c r="R72" s="120"/>
      <c r="S72" s="110"/>
      <c r="T72" s="121"/>
      <c r="U72" s="110"/>
      <c r="V72" s="110"/>
      <c r="W72" s="110"/>
      <c r="X72" s="110"/>
    </row>
    <row r="73" spans="1:24" ht="15.75" x14ac:dyDescent="0.25">
      <c r="A73" s="43"/>
      <c r="B73" s="51" t="s">
        <v>136</v>
      </c>
      <c r="C73" s="52"/>
      <c r="D73" s="59"/>
      <c r="E73" s="52"/>
      <c r="F73" s="53"/>
      <c r="G73" s="54"/>
      <c r="H73" s="53"/>
      <c r="I73" s="59"/>
      <c r="J73" s="107"/>
      <c r="K73" s="110"/>
      <c r="L73" s="118"/>
      <c r="M73" s="121"/>
      <c r="N73" s="121"/>
      <c r="O73" s="121"/>
      <c r="P73" s="121"/>
      <c r="Q73" s="121"/>
      <c r="R73" s="121"/>
      <c r="S73" s="118"/>
      <c r="T73" s="118"/>
      <c r="U73" s="118"/>
      <c r="V73" s="118"/>
      <c r="W73" s="118"/>
      <c r="X73" s="118"/>
    </row>
    <row r="74" spans="1:24" ht="15.75" x14ac:dyDescent="0.25">
      <c r="A74" s="43"/>
      <c r="B74" s="51" t="s">
        <v>137</v>
      </c>
      <c r="C74" s="52"/>
      <c r="D74" s="59"/>
      <c r="E74" s="52"/>
      <c r="F74" s="53"/>
      <c r="G74" s="54"/>
      <c r="H74" s="53"/>
      <c r="I74" s="59"/>
      <c r="J74" s="110"/>
      <c r="K74" s="110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</row>
    <row r="75" spans="1:24" ht="15.75" x14ac:dyDescent="0.25">
      <c r="A75" s="43"/>
      <c r="B75" s="51" t="s">
        <v>138</v>
      </c>
      <c r="C75" s="52"/>
      <c r="D75" s="59"/>
      <c r="E75" s="52"/>
      <c r="F75" s="53"/>
      <c r="G75" s="54"/>
      <c r="H75" s="53"/>
      <c r="I75" s="59"/>
      <c r="J75" s="110"/>
      <c r="K75" s="110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1:24" ht="15.75" x14ac:dyDescent="0.25">
      <c r="A76" s="43"/>
      <c r="B76" s="51" t="s">
        <v>139</v>
      </c>
      <c r="C76" s="52"/>
      <c r="D76" s="59"/>
      <c r="E76" s="52"/>
      <c r="F76" s="53"/>
      <c r="G76" s="54"/>
      <c r="H76" s="53"/>
      <c r="I76" s="59"/>
      <c r="J76" s="110"/>
      <c r="K76" s="110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</row>
    <row r="77" spans="1:24" ht="15.75" x14ac:dyDescent="0.25">
      <c r="A77" s="43"/>
      <c r="B77" s="51" t="s">
        <v>140</v>
      </c>
      <c r="C77" s="52"/>
      <c r="D77" s="59"/>
      <c r="E77" s="52"/>
      <c r="F77" s="53"/>
      <c r="G77" s="54"/>
      <c r="H77" s="53"/>
      <c r="I77" s="59"/>
      <c r="J77" s="110"/>
      <c r="K77" s="110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</row>
    <row r="78" spans="1:24" ht="15.75" x14ac:dyDescent="0.25">
      <c r="A78" s="43"/>
      <c r="B78" s="51" t="s">
        <v>141</v>
      </c>
      <c r="C78" s="52"/>
      <c r="D78" s="59"/>
      <c r="E78" s="52"/>
      <c r="F78" s="53"/>
      <c r="G78" s="54"/>
      <c r="H78" s="53"/>
      <c r="I78" s="59"/>
      <c r="J78" s="110"/>
      <c r="K78" s="110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</row>
    <row r="79" spans="1:24" ht="15.75" x14ac:dyDescent="0.25">
      <c r="A79" s="61"/>
      <c r="B79" s="122"/>
      <c r="C79" s="63"/>
      <c r="D79" s="45"/>
      <c r="E79" s="63"/>
      <c r="F79" s="48"/>
      <c r="G79" s="64"/>
      <c r="H79" s="48"/>
      <c r="I79" s="59"/>
      <c r="J79" s="110"/>
      <c r="K79" s="110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</row>
    <row r="80" spans="1:24" ht="15.75" x14ac:dyDescent="0.25">
      <c r="A80" s="123" t="s">
        <v>142</v>
      </c>
      <c r="B80" s="86" t="s">
        <v>143</v>
      </c>
      <c r="C80" s="113"/>
      <c r="D80" s="114"/>
      <c r="E80" s="113"/>
      <c r="F80" s="115"/>
      <c r="G80" s="116"/>
      <c r="H80" s="115"/>
      <c r="I80" s="59"/>
      <c r="J80" s="110"/>
      <c r="K80" s="110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</row>
    <row r="81" spans="1:24" ht="15.75" x14ac:dyDescent="0.25">
      <c r="A81" s="43" t="s">
        <v>124</v>
      </c>
      <c r="B81" s="51" t="s">
        <v>144</v>
      </c>
      <c r="C81" s="52"/>
      <c r="D81" s="59"/>
      <c r="E81" s="52"/>
      <c r="F81" s="53"/>
      <c r="G81" s="54"/>
      <c r="H81" s="53"/>
      <c r="I81" s="59"/>
      <c r="J81" s="110"/>
      <c r="K81" s="110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</row>
    <row r="82" spans="1:24" ht="15.75" x14ac:dyDescent="0.25">
      <c r="A82" s="43" t="s">
        <v>145</v>
      </c>
      <c r="B82" s="51" t="s">
        <v>146</v>
      </c>
      <c r="C82" s="52"/>
      <c r="D82" s="59"/>
      <c r="E82" s="52"/>
      <c r="F82" s="53"/>
      <c r="G82" s="54"/>
      <c r="H82" s="53"/>
      <c r="I82" s="59"/>
      <c r="J82" s="110"/>
      <c r="K82" s="110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</row>
    <row r="83" spans="1:24" ht="15.75" x14ac:dyDescent="0.25">
      <c r="A83" s="43"/>
      <c r="B83" s="51" t="s">
        <v>147</v>
      </c>
      <c r="C83" s="52"/>
      <c r="D83" s="59"/>
      <c r="E83" s="52"/>
      <c r="F83" s="53"/>
      <c r="G83" s="54"/>
      <c r="H83" s="53"/>
      <c r="I83" s="59"/>
      <c r="J83" s="110"/>
      <c r="K83" s="110"/>
      <c r="L83" s="110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4"/>
      <c r="X83" s="121"/>
    </row>
    <row r="84" spans="1:24" ht="15.75" x14ac:dyDescent="0.25">
      <c r="A84" s="43"/>
      <c r="B84" s="51" t="s">
        <v>148</v>
      </c>
      <c r="C84" s="52"/>
      <c r="D84" s="59"/>
      <c r="E84" s="52"/>
      <c r="F84" s="53"/>
      <c r="G84" s="54"/>
      <c r="H84" s="53"/>
      <c r="I84" s="59"/>
      <c r="J84" s="110"/>
      <c r="K84" s="110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</row>
    <row r="85" spans="1:24" ht="15.75" x14ac:dyDescent="0.25">
      <c r="A85" s="43"/>
      <c r="B85" s="51" t="s">
        <v>149</v>
      </c>
      <c r="C85" s="52"/>
      <c r="D85" s="59"/>
      <c r="E85" s="52"/>
      <c r="F85" s="53"/>
      <c r="G85" s="54"/>
      <c r="H85" s="53"/>
      <c r="I85" s="59"/>
      <c r="J85" s="110"/>
      <c r="K85" s="110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</row>
    <row r="86" spans="1:24" ht="15.75" x14ac:dyDescent="0.25">
      <c r="A86" s="43"/>
      <c r="B86" s="51" t="s">
        <v>150</v>
      </c>
      <c r="C86" s="52"/>
      <c r="D86" s="59"/>
      <c r="E86" s="52"/>
      <c r="F86" s="53"/>
      <c r="G86" s="54"/>
      <c r="H86" s="53"/>
      <c r="I86" s="59"/>
      <c r="J86" s="110"/>
      <c r="K86" s="110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</row>
    <row r="87" spans="1:24" ht="15.75" x14ac:dyDescent="0.25">
      <c r="A87" s="43"/>
      <c r="B87" s="51" t="s">
        <v>151</v>
      </c>
      <c r="C87" s="52"/>
      <c r="D87" s="59"/>
      <c r="E87" s="52"/>
      <c r="F87" s="53"/>
      <c r="G87" s="54"/>
      <c r="H87" s="53"/>
      <c r="I87" s="59"/>
      <c r="J87" s="110"/>
      <c r="K87" s="110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</row>
    <row r="88" spans="1:24" ht="15.75" x14ac:dyDescent="0.25">
      <c r="A88" s="61"/>
      <c r="B88" s="122"/>
      <c r="C88" s="63"/>
      <c r="D88" s="45"/>
      <c r="E88" s="63"/>
      <c r="F88" s="48"/>
      <c r="G88" s="64"/>
      <c r="H88" s="48"/>
      <c r="I88" s="59"/>
      <c r="J88" s="110"/>
      <c r="K88" s="110"/>
      <c r="L88" s="121"/>
      <c r="M88" s="121"/>
      <c r="N88" s="121"/>
      <c r="O88" s="121"/>
      <c r="P88" s="121"/>
      <c r="Q88" s="121"/>
      <c r="R88" s="121"/>
      <c r="S88" s="121"/>
      <c r="T88" s="124"/>
      <c r="U88" s="121"/>
      <c r="V88" s="121"/>
      <c r="W88" s="124"/>
      <c r="X88" s="124"/>
    </row>
    <row r="89" spans="1:24" ht="15.75" x14ac:dyDescent="0.25">
      <c r="A89" s="72" t="s">
        <v>152</v>
      </c>
      <c r="B89" s="86" t="s">
        <v>153</v>
      </c>
      <c r="C89" s="66">
        <f>D89*14661.1*3</f>
        <v>8356.8269999999993</v>
      </c>
      <c r="D89" s="94">
        <v>0.19</v>
      </c>
      <c r="E89" s="66">
        <v>0</v>
      </c>
      <c r="F89" s="67">
        <f>E89/14661.1/3</f>
        <v>0</v>
      </c>
      <c r="G89" s="68">
        <f>C89-E89</f>
        <v>8356.8269999999993</v>
      </c>
      <c r="H89" s="74">
        <f>D89-F89</f>
        <v>0.19</v>
      </c>
      <c r="I89" s="125"/>
      <c r="J89" s="110"/>
      <c r="K89" s="110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</row>
    <row r="90" spans="1:24" ht="15.75" x14ac:dyDescent="0.25">
      <c r="A90" s="65" t="s">
        <v>154</v>
      </c>
      <c r="B90" s="51" t="s">
        <v>155</v>
      </c>
      <c r="C90" s="52"/>
      <c r="D90" s="53"/>
      <c r="E90" s="52"/>
      <c r="F90" s="88"/>
      <c r="G90" s="54"/>
      <c r="H90" s="53"/>
      <c r="I90" s="59"/>
      <c r="J90" s="110"/>
      <c r="K90" s="110"/>
      <c r="L90" s="126"/>
      <c r="M90" s="126"/>
      <c r="N90" s="126"/>
      <c r="O90" s="126"/>
      <c r="P90" s="126"/>
      <c r="Q90" s="126"/>
      <c r="R90" s="126"/>
      <c r="S90" s="126"/>
      <c r="T90" s="121"/>
      <c r="U90" s="121"/>
      <c r="V90" s="121"/>
      <c r="W90" s="121"/>
      <c r="X90" s="121"/>
    </row>
    <row r="91" spans="1:24" ht="15.75" x14ac:dyDescent="0.25">
      <c r="A91" s="127" t="s">
        <v>156</v>
      </c>
      <c r="B91" s="128" t="s">
        <v>157</v>
      </c>
      <c r="C91" s="66">
        <f>D91*14661.1*3</f>
        <v>65974.950000000012</v>
      </c>
      <c r="D91" s="94">
        <v>1.5</v>
      </c>
      <c r="E91" s="66">
        <v>11058.31</v>
      </c>
      <c r="F91" s="67">
        <f>E91/14661.1/3</f>
        <v>0.25142065283869103</v>
      </c>
      <c r="G91" s="68">
        <f>C91-E91</f>
        <v>54916.640000000014</v>
      </c>
      <c r="H91" s="74">
        <f>D91-F91</f>
        <v>1.2485793471613089</v>
      </c>
      <c r="I91" s="69"/>
      <c r="J91" s="110"/>
      <c r="K91" s="110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</row>
    <row r="92" spans="1:24" ht="15.75" x14ac:dyDescent="0.25">
      <c r="A92" s="65" t="s">
        <v>158</v>
      </c>
      <c r="B92" s="129"/>
      <c r="C92" s="52"/>
      <c r="D92" s="53"/>
      <c r="E92" s="52"/>
      <c r="F92" s="53"/>
      <c r="G92" s="54"/>
      <c r="H92" s="53"/>
      <c r="I92" s="59"/>
      <c r="J92" s="110"/>
      <c r="K92" s="110"/>
      <c r="L92" s="126"/>
      <c r="M92" s="126"/>
      <c r="N92" s="126"/>
      <c r="O92" s="126"/>
      <c r="P92" s="126"/>
      <c r="Q92" s="126"/>
      <c r="R92" s="126"/>
      <c r="S92" s="121"/>
      <c r="T92" s="121"/>
      <c r="U92" s="121"/>
      <c r="V92" s="121"/>
      <c r="W92" s="121"/>
      <c r="X92" s="121"/>
    </row>
    <row r="93" spans="1:24" ht="15.75" x14ac:dyDescent="0.25">
      <c r="A93" s="72" t="s">
        <v>159</v>
      </c>
      <c r="B93" s="86" t="s">
        <v>105</v>
      </c>
      <c r="C93" s="66">
        <f>D93*14661.1*3</f>
        <v>5277.9959999999992</v>
      </c>
      <c r="D93" s="130">
        <v>0.12</v>
      </c>
      <c r="E93" s="66">
        <v>0</v>
      </c>
      <c r="F93" s="67">
        <f>E93/14661.1/3</f>
        <v>0</v>
      </c>
      <c r="G93" s="68">
        <f>C93-E93</f>
        <v>5277.9959999999992</v>
      </c>
      <c r="H93" s="74">
        <f>D93-F93</f>
        <v>0.12</v>
      </c>
      <c r="I93" s="125"/>
      <c r="J93" s="110"/>
      <c r="K93" s="110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</row>
    <row r="94" spans="1:24" ht="15.75" x14ac:dyDescent="0.25">
      <c r="A94" s="131" t="s">
        <v>160</v>
      </c>
      <c r="B94" s="122"/>
      <c r="C94" s="87"/>
      <c r="D94" s="132"/>
      <c r="E94" s="98"/>
      <c r="F94" s="88"/>
      <c r="G94" s="89"/>
      <c r="H94" s="88"/>
      <c r="I94" s="69"/>
      <c r="J94" s="110"/>
      <c r="K94" s="110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</row>
    <row r="95" spans="1:24" ht="15.75" x14ac:dyDescent="0.25">
      <c r="A95" s="72" t="s">
        <v>161</v>
      </c>
      <c r="B95" s="86" t="s">
        <v>105</v>
      </c>
      <c r="C95" s="66">
        <f>D95*14661.1*3</f>
        <v>55418.957999999999</v>
      </c>
      <c r="D95" s="130">
        <v>1.26</v>
      </c>
      <c r="E95" s="66">
        <v>18472.990000000002</v>
      </c>
      <c r="F95" s="67">
        <f>E95/14661.1/3</f>
        <v>0.42000009094360818</v>
      </c>
      <c r="G95" s="68">
        <f>C95-E95</f>
        <v>36945.967999999993</v>
      </c>
      <c r="H95" s="74">
        <f>D95-F95</f>
        <v>0.83999990905639188</v>
      </c>
      <c r="I95" s="69"/>
      <c r="J95" s="110"/>
      <c r="K95" s="110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</row>
    <row r="96" spans="1:24" ht="15.75" x14ac:dyDescent="0.25">
      <c r="A96" s="65" t="s">
        <v>162</v>
      </c>
      <c r="B96" s="51"/>
      <c r="C96" s="87"/>
      <c r="D96" s="132"/>
      <c r="E96" s="87"/>
      <c r="F96" s="88"/>
      <c r="G96" s="89"/>
      <c r="H96" s="88"/>
      <c r="I96" s="69"/>
      <c r="J96" s="110"/>
      <c r="K96" s="110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</row>
    <row r="97" spans="1:24" ht="15.75" x14ac:dyDescent="0.25">
      <c r="A97" s="131" t="s">
        <v>163</v>
      </c>
      <c r="B97" s="122"/>
      <c r="C97" s="98"/>
      <c r="D97" s="133"/>
      <c r="E97" s="98"/>
      <c r="F97" s="99"/>
      <c r="G97" s="100"/>
      <c r="H97" s="99"/>
      <c r="I97" s="69"/>
      <c r="J97" s="110"/>
      <c r="K97" s="110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</row>
    <row r="98" spans="1:24" ht="15.75" x14ac:dyDescent="0.25">
      <c r="A98" s="127" t="s">
        <v>164</v>
      </c>
      <c r="B98" s="86" t="s">
        <v>105</v>
      </c>
      <c r="C98" s="66">
        <f>D98*14661.1*3</f>
        <v>51460.461000000003</v>
      </c>
      <c r="D98" s="134">
        <v>1.17</v>
      </c>
      <c r="E98" s="66">
        <v>7353.49</v>
      </c>
      <c r="F98" s="67">
        <f>E98/14661.1/3</f>
        <v>0.16718822825936208</v>
      </c>
      <c r="G98" s="68">
        <f>C98-E98</f>
        <v>44106.971000000005</v>
      </c>
      <c r="H98" s="74">
        <f>D98-F98</f>
        <v>1.002811771740638</v>
      </c>
      <c r="I98" s="69"/>
      <c r="J98" s="110"/>
      <c r="K98" s="110"/>
      <c r="L98" s="110"/>
      <c r="M98" s="110"/>
      <c r="N98" s="110"/>
      <c r="O98" s="110"/>
      <c r="P98" s="110"/>
      <c r="Q98" s="110"/>
      <c r="R98" s="110"/>
      <c r="S98" s="121"/>
      <c r="T98" s="121"/>
      <c r="U98" s="121"/>
      <c r="V98" s="121"/>
      <c r="W98" s="121"/>
      <c r="X98" s="110"/>
    </row>
    <row r="99" spans="1:24" ht="15.75" x14ac:dyDescent="0.25">
      <c r="A99" s="135"/>
      <c r="B99" s="122"/>
      <c r="C99" s="98"/>
      <c r="D99" s="133"/>
      <c r="E99" s="98"/>
      <c r="F99" s="99"/>
      <c r="G99" s="100"/>
      <c r="H99" s="99"/>
      <c r="I99" s="69"/>
      <c r="J99" s="110"/>
      <c r="K99" s="110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10"/>
      <c r="X99" s="110"/>
    </row>
    <row r="100" spans="1:24" ht="15.75" x14ac:dyDescent="0.25">
      <c r="A100" s="127" t="s">
        <v>165</v>
      </c>
      <c r="B100" s="93" t="s">
        <v>105</v>
      </c>
      <c r="C100" s="66">
        <f>D100*14661.1*3</f>
        <v>6597.4949999999999</v>
      </c>
      <c r="D100" s="136">
        <v>0.15</v>
      </c>
      <c r="E100" s="66">
        <v>0</v>
      </c>
      <c r="F100" s="67">
        <f>E100/14661.1/3</f>
        <v>0</v>
      </c>
      <c r="G100" s="68">
        <f>C100-E100</f>
        <v>6597.4949999999999</v>
      </c>
      <c r="H100" s="74">
        <f>D100-F100</f>
        <v>0.15</v>
      </c>
      <c r="I100" s="69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</row>
    <row r="101" spans="1:24" ht="15.75" x14ac:dyDescent="0.25">
      <c r="A101" s="137" t="s">
        <v>166</v>
      </c>
      <c r="B101" s="93"/>
      <c r="C101" s="87"/>
      <c r="D101" s="138"/>
      <c r="E101" s="87"/>
      <c r="F101" s="88"/>
      <c r="G101" s="89"/>
      <c r="H101" s="88"/>
      <c r="I101" s="69"/>
      <c r="J101" s="110"/>
      <c r="K101" s="139"/>
      <c r="L101" s="121"/>
      <c r="M101" s="121"/>
      <c r="N101" s="121"/>
      <c r="O101" s="121"/>
      <c r="P101" s="121"/>
      <c r="Q101" s="121"/>
      <c r="R101" s="121"/>
      <c r="S101" s="110"/>
      <c r="T101" s="110"/>
      <c r="U101" s="110"/>
      <c r="V101" s="110"/>
      <c r="W101" s="110"/>
      <c r="X101" s="110"/>
    </row>
    <row r="102" spans="1:24" ht="15.75" x14ac:dyDescent="0.25">
      <c r="A102" s="72" t="s">
        <v>167</v>
      </c>
      <c r="B102" s="86" t="s">
        <v>105</v>
      </c>
      <c r="C102" s="66">
        <f>D102*14661.1*3</f>
        <v>36066.305999999997</v>
      </c>
      <c r="D102" s="136">
        <v>0.82</v>
      </c>
      <c r="E102" s="140">
        <v>12022.1</v>
      </c>
      <c r="F102" s="67">
        <f>E102/14661.1/3</f>
        <v>0.27333328786152927</v>
      </c>
      <c r="G102" s="68">
        <f>C102-E102</f>
        <v>24044.205999999998</v>
      </c>
      <c r="H102" s="74">
        <f>D102-F102</f>
        <v>0.54666671213847073</v>
      </c>
      <c r="I102" s="69"/>
      <c r="J102" s="119"/>
      <c r="K102" s="109"/>
      <c r="L102" s="120"/>
      <c r="M102" s="120"/>
      <c r="N102" s="120"/>
      <c r="O102" s="120"/>
      <c r="P102" s="120"/>
      <c r="Q102" s="120"/>
      <c r="R102" s="120"/>
      <c r="S102" s="121"/>
      <c r="T102" s="121"/>
      <c r="U102" s="121"/>
      <c r="V102" s="121"/>
      <c r="W102" s="121"/>
      <c r="X102" s="121"/>
    </row>
    <row r="103" spans="1:24" ht="15.75" x14ac:dyDescent="0.25">
      <c r="A103" s="131" t="s">
        <v>168</v>
      </c>
      <c r="B103" s="122"/>
      <c r="C103" s="98"/>
      <c r="D103" s="141"/>
      <c r="E103" s="98"/>
      <c r="F103" s="99"/>
      <c r="G103" s="100"/>
      <c r="H103" s="99"/>
      <c r="I103" s="69"/>
      <c r="J103" s="110"/>
      <c r="K103" s="109"/>
      <c r="L103" s="121"/>
      <c r="M103" s="110"/>
      <c r="N103" s="110"/>
      <c r="O103" s="110"/>
      <c r="P103" s="110"/>
      <c r="Q103" s="110"/>
      <c r="R103" s="110"/>
      <c r="S103" s="121"/>
      <c r="T103" s="121"/>
      <c r="U103" s="121"/>
      <c r="V103" s="121"/>
      <c r="W103" s="121"/>
      <c r="X103" s="121"/>
    </row>
    <row r="104" spans="1:24" ht="15.75" x14ac:dyDescent="0.25">
      <c r="A104" s="65" t="s">
        <v>169</v>
      </c>
      <c r="B104" s="86" t="s">
        <v>105</v>
      </c>
      <c r="C104" s="66">
        <f>D104*14661.1*3</f>
        <v>22431.483</v>
      </c>
      <c r="D104" s="138">
        <v>0.51</v>
      </c>
      <c r="E104" s="87">
        <v>7477.16</v>
      </c>
      <c r="F104" s="67">
        <f>E104/14661.1/3</f>
        <v>0.16999997726409796</v>
      </c>
      <c r="G104" s="68">
        <f>C104-E104</f>
        <v>14954.323</v>
      </c>
      <c r="H104" s="74">
        <f>D104-F104</f>
        <v>0.34000002273590202</v>
      </c>
      <c r="I104" s="69"/>
      <c r="J104" s="110"/>
      <c r="K104" s="110"/>
      <c r="L104" s="110"/>
      <c r="M104" s="110"/>
      <c r="N104" s="110"/>
      <c r="O104" s="110"/>
      <c r="P104" s="110"/>
      <c r="Q104" s="110"/>
      <c r="R104" s="110"/>
      <c r="S104" s="121"/>
      <c r="T104" s="121"/>
      <c r="U104" s="121"/>
      <c r="V104" s="121"/>
      <c r="W104" s="121"/>
      <c r="X104" s="121"/>
    </row>
    <row r="105" spans="1:24" ht="15.75" x14ac:dyDescent="0.25">
      <c r="A105" s="65" t="s">
        <v>170</v>
      </c>
      <c r="B105" s="122"/>
      <c r="C105" s="87"/>
      <c r="D105" s="138"/>
      <c r="E105" s="87"/>
      <c r="F105" s="88"/>
      <c r="G105" s="89"/>
      <c r="H105" s="88"/>
      <c r="I105" s="69"/>
      <c r="J105" s="110"/>
      <c r="K105" s="110"/>
      <c r="L105" s="121"/>
      <c r="M105" s="142"/>
      <c r="N105" s="142"/>
      <c r="O105" s="142"/>
      <c r="P105" s="142"/>
      <c r="Q105" s="142"/>
      <c r="R105" s="142"/>
      <c r="S105" s="121"/>
      <c r="T105" s="121"/>
      <c r="U105" s="121"/>
      <c r="V105" s="121"/>
      <c r="W105" s="121"/>
      <c r="X105" s="121"/>
    </row>
    <row r="106" spans="1:24" ht="15.75" x14ac:dyDescent="0.25">
      <c r="A106" s="72" t="s">
        <v>171</v>
      </c>
      <c r="B106" s="86"/>
      <c r="C106" s="66">
        <f>D106*14661.1*3</f>
        <v>156580.54800000001</v>
      </c>
      <c r="D106" s="94">
        <v>3.56</v>
      </c>
      <c r="E106" s="66">
        <v>52779.96</v>
      </c>
      <c r="F106" s="67">
        <f>E106/14661.1/3</f>
        <v>1.2</v>
      </c>
      <c r="G106" s="68">
        <f>C106-E106</f>
        <v>103800.58800000002</v>
      </c>
      <c r="H106" s="74">
        <f>D106-F106</f>
        <v>2.3600000000000003</v>
      </c>
      <c r="I106" s="69"/>
      <c r="J106" s="110"/>
      <c r="K106" s="110"/>
      <c r="L106" s="121"/>
      <c r="M106" s="110"/>
      <c r="N106" s="110"/>
      <c r="O106" s="110"/>
      <c r="P106" s="110"/>
      <c r="Q106" s="110"/>
      <c r="R106" s="110"/>
      <c r="S106" s="121"/>
      <c r="T106" s="121"/>
      <c r="U106" s="121"/>
      <c r="V106" s="121"/>
      <c r="W106" s="121"/>
      <c r="X106" s="121"/>
    </row>
    <row r="107" spans="1:24" ht="15.75" x14ac:dyDescent="0.25">
      <c r="A107" s="65" t="s">
        <v>172</v>
      </c>
      <c r="B107" s="51"/>
      <c r="C107" s="143"/>
      <c r="D107" s="144"/>
      <c r="E107" s="87"/>
      <c r="F107" s="88"/>
      <c r="G107" s="89"/>
      <c r="H107" s="88"/>
      <c r="I107" s="69"/>
      <c r="J107" s="110"/>
      <c r="K107" s="110"/>
      <c r="L107" s="121"/>
      <c r="M107" s="110"/>
      <c r="N107" s="110"/>
      <c r="O107" s="110"/>
      <c r="P107" s="110"/>
      <c r="Q107" s="110"/>
      <c r="R107" s="110"/>
      <c r="S107" s="121"/>
      <c r="T107" s="121"/>
      <c r="U107" s="121"/>
      <c r="V107" s="121"/>
      <c r="W107" s="121"/>
      <c r="X107" s="121"/>
    </row>
    <row r="108" spans="1:24" ht="15.75" x14ac:dyDescent="0.25">
      <c r="A108" s="145" t="s">
        <v>173</v>
      </c>
      <c r="B108" s="86"/>
      <c r="C108" s="146">
        <f>C19+C29+C44+C48+C51+C62+C89+C91+C93+C95+C106+C98+C100+C102+C104</f>
        <v>1361283.1350000005</v>
      </c>
      <c r="D108" s="146">
        <f>D19+D29+D44+D48+D51+D62+D89+D91+D93+D95+D106+D98+D100+D102+D104</f>
        <v>30.950000000000006</v>
      </c>
      <c r="E108" s="146">
        <f>E19+E29+E44+E48+E51+E62+E89+E91+E93+E95+E106+E98+E100+E102+E104</f>
        <v>317860.30999999994</v>
      </c>
      <c r="F108" s="146">
        <f>F19+F29+F44+F48+F51+F62+F89+F91+F93+F95+F106+F98+F100+F102+F104</f>
        <v>7.2268408691480639</v>
      </c>
      <c r="G108" s="68">
        <f>C108-E108</f>
        <v>1043422.8250000005</v>
      </c>
      <c r="H108" s="74">
        <f>D108-F108</f>
        <v>23.723159130851943</v>
      </c>
      <c r="I108" s="69"/>
      <c r="J108" s="110"/>
      <c r="K108" s="109"/>
      <c r="L108" s="120"/>
      <c r="M108" s="110"/>
      <c r="N108" s="110"/>
      <c r="O108" s="110"/>
      <c r="P108" s="110"/>
      <c r="Q108" s="110"/>
      <c r="R108" s="110"/>
      <c r="S108" s="121"/>
      <c r="T108" s="121"/>
      <c r="U108" s="121"/>
      <c r="V108" s="121"/>
      <c r="W108" s="121"/>
      <c r="X108" s="121"/>
    </row>
    <row r="109" spans="1:24" ht="15.75" x14ac:dyDescent="0.25">
      <c r="A109" s="147" t="s">
        <v>174</v>
      </c>
      <c r="B109" s="122"/>
      <c r="C109" s="148"/>
      <c r="D109" s="141"/>
      <c r="E109" s="148"/>
      <c r="F109" s="141"/>
      <c r="G109" s="89"/>
      <c r="H109" s="88"/>
      <c r="I109" s="59"/>
      <c r="J109" s="110"/>
      <c r="K109" s="109"/>
      <c r="L109" s="110"/>
      <c r="M109" s="110"/>
      <c r="N109" s="110"/>
      <c r="O109" s="110"/>
      <c r="P109" s="110"/>
      <c r="Q109" s="110"/>
      <c r="R109" s="110"/>
      <c r="S109" s="121"/>
      <c r="T109" s="121"/>
      <c r="U109" s="121"/>
      <c r="V109" s="121"/>
      <c r="W109" s="121"/>
      <c r="X109" s="121"/>
    </row>
    <row r="110" spans="1:24" ht="15.75" x14ac:dyDescent="0.25">
      <c r="A110" s="149" t="s">
        <v>175</v>
      </c>
      <c r="B110" s="51"/>
      <c r="C110" s="66">
        <f>C112+C115+C117+C119</f>
        <v>416082.01800000004</v>
      </c>
      <c r="D110" s="150">
        <f>D112+D115+D117+D119</f>
        <v>9.4599999999999991</v>
      </c>
      <c r="E110" s="66">
        <f>E112+E115+E117+E119</f>
        <v>55593.59</v>
      </c>
      <c r="F110" s="94">
        <f>F112+F115+F117+F119</f>
        <v>1.2639704160442713</v>
      </c>
      <c r="G110" s="130">
        <f>C110-E110</f>
        <v>360488.42800000007</v>
      </c>
      <c r="H110" s="74">
        <f>D110-F110</f>
        <v>8.1960295839557276</v>
      </c>
      <c r="I110" s="59"/>
      <c r="J110" s="110"/>
      <c r="K110" s="110"/>
      <c r="L110" s="110"/>
      <c r="M110" s="110"/>
      <c r="N110" s="110"/>
      <c r="O110" s="110"/>
      <c r="P110" s="110"/>
      <c r="Q110" s="110"/>
      <c r="R110" s="110"/>
      <c r="S110" s="121"/>
      <c r="T110" s="121"/>
      <c r="U110" s="121"/>
      <c r="V110" s="121"/>
      <c r="W110" s="121"/>
      <c r="X110" s="121"/>
    </row>
    <row r="111" spans="1:24" ht="15.75" x14ac:dyDescent="0.25">
      <c r="A111" s="149"/>
      <c r="B111" s="51"/>
      <c r="C111" s="143"/>
      <c r="D111" s="150"/>
      <c r="E111" s="151"/>
      <c r="F111" s="150"/>
      <c r="G111" s="152"/>
      <c r="H111" s="67"/>
      <c r="I111" s="59"/>
      <c r="J111" s="107"/>
      <c r="K111" s="110"/>
      <c r="L111" s="110"/>
      <c r="M111" s="110"/>
      <c r="N111" s="110"/>
      <c r="O111" s="110"/>
      <c r="P111" s="110"/>
      <c r="Q111" s="110"/>
      <c r="R111" s="110"/>
      <c r="S111" s="121"/>
      <c r="T111" s="121"/>
      <c r="U111" s="121"/>
      <c r="V111" s="121"/>
      <c r="W111" s="121"/>
      <c r="X111" s="110"/>
    </row>
    <row r="112" spans="1:24" ht="15.75" x14ac:dyDescent="0.25">
      <c r="A112" s="112" t="s">
        <v>176</v>
      </c>
      <c r="B112" s="86" t="s">
        <v>177</v>
      </c>
      <c r="C112" s="66">
        <f>D112*14661.1*3</f>
        <v>88406.43299999999</v>
      </c>
      <c r="D112" s="153">
        <v>2.0099999999999998</v>
      </c>
      <c r="E112" s="66">
        <v>0</v>
      </c>
      <c r="F112" s="67">
        <f>E112/14661.1/3</f>
        <v>0</v>
      </c>
      <c r="G112" s="154">
        <f>C112-E112</f>
        <v>88406.43299999999</v>
      </c>
      <c r="H112" s="155">
        <f>D112-F112</f>
        <v>2.0099999999999998</v>
      </c>
      <c r="I112" s="125"/>
      <c r="J112" s="107"/>
      <c r="K112" s="110"/>
      <c r="L112" s="110"/>
      <c r="M112" s="110"/>
      <c r="N112" s="110"/>
      <c r="O112" s="110"/>
      <c r="P112" s="110"/>
      <c r="Q112" s="110"/>
      <c r="R112" s="110"/>
      <c r="S112" s="121"/>
      <c r="T112" s="121"/>
      <c r="U112" s="121"/>
      <c r="V112" s="121"/>
      <c r="W112" s="110"/>
      <c r="X112" s="110"/>
    </row>
    <row r="113" spans="1:24" ht="15.75" x14ac:dyDescent="0.25">
      <c r="A113" s="92" t="s">
        <v>178</v>
      </c>
      <c r="B113" s="51"/>
      <c r="C113" s="156"/>
      <c r="D113" s="157"/>
      <c r="E113" s="158"/>
      <c r="F113" s="159"/>
      <c r="G113" s="160"/>
      <c r="H113" s="159"/>
      <c r="I113" s="125"/>
      <c r="J113" s="107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</row>
    <row r="114" spans="1:24" ht="15.75" x14ac:dyDescent="0.25">
      <c r="A114" s="92" t="s">
        <v>179</v>
      </c>
      <c r="B114" s="51"/>
      <c r="C114" s="156"/>
      <c r="D114" s="157"/>
      <c r="E114" s="158"/>
      <c r="F114" s="159"/>
      <c r="G114" s="160"/>
      <c r="H114" s="159"/>
      <c r="I114" s="59"/>
      <c r="J114" s="107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</row>
    <row r="115" spans="1:24" ht="15.75" x14ac:dyDescent="0.25">
      <c r="A115" s="161" t="s">
        <v>180</v>
      </c>
      <c r="B115" s="91" t="s">
        <v>181</v>
      </c>
      <c r="C115" s="66">
        <f>D115*14661.1*3</f>
        <v>292488.94500000001</v>
      </c>
      <c r="D115" s="162">
        <v>6.65</v>
      </c>
      <c r="E115" s="66">
        <v>55269.919999999998</v>
      </c>
      <c r="F115" s="67">
        <f>E115/14661.1/3</f>
        <v>1.2566114866324263</v>
      </c>
      <c r="G115" s="154">
        <f>C115-E115</f>
        <v>237219.02500000002</v>
      </c>
      <c r="H115" s="155">
        <f>D115-F115</f>
        <v>5.3933885133675741</v>
      </c>
      <c r="I115" s="69"/>
      <c r="J115" s="107"/>
      <c r="K115" s="110"/>
      <c r="L115" s="110"/>
      <c r="M115" s="110"/>
      <c r="N115" s="110"/>
      <c r="O115" s="110"/>
      <c r="P115" s="110"/>
      <c r="Q115" s="110"/>
      <c r="R115" s="110"/>
      <c r="S115" s="121"/>
      <c r="T115" s="121"/>
      <c r="U115" s="121"/>
      <c r="V115" s="121"/>
      <c r="W115" s="121"/>
      <c r="X115" s="121"/>
    </row>
    <row r="116" spans="1:24" x14ac:dyDescent="0.25">
      <c r="A116" s="163"/>
      <c r="B116" s="164" t="s">
        <v>182</v>
      </c>
      <c r="C116" s="156"/>
      <c r="D116" s="157"/>
      <c r="E116" s="158"/>
      <c r="F116" s="159"/>
      <c r="G116" s="160"/>
      <c r="H116" s="159"/>
      <c r="I116" s="59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</row>
    <row r="117" spans="1:24" x14ac:dyDescent="0.25">
      <c r="A117" s="165" t="s">
        <v>183</v>
      </c>
      <c r="B117" s="91" t="s">
        <v>181</v>
      </c>
      <c r="C117" s="66">
        <f>D117*14661.1*3</f>
        <v>8356.8269999999993</v>
      </c>
      <c r="D117" s="153">
        <v>0.19</v>
      </c>
      <c r="E117" s="66">
        <v>323.67</v>
      </c>
      <c r="F117" s="67">
        <f>E117/14661.1/3</f>
        <v>7.3589294118449507E-3</v>
      </c>
      <c r="G117" s="154">
        <f>C117-E117</f>
        <v>8033.1569999999992</v>
      </c>
      <c r="H117" s="155">
        <f>D117-F117</f>
        <v>0.18264107058815504</v>
      </c>
      <c r="I117" s="125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</row>
    <row r="118" spans="1:24" x14ac:dyDescent="0.25">
      <c r="A118" s="166" t="s">
        <v>184</v>
      </c>
      <c r="B118" s="164" t="s">
        <v>182</v>
      </c>
      <c r="C118" s="167"/>
      <c r="D118" s="168"/>
      <c r="E118" s="169"/>
      <c r="F118" s="170"/>
      <c r="G118" s="171"/>
      <c r="H118" s="170"/>
      <c r="I118" s="95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</row>
    <row r="119" spans="1:24" x14ac:dyDescent="0.25">
      <c r="A119" s="172" t="s">
        <v>185</v>
      </c>
      <c r="B119" s="86" t="s">
        <v>186</v>
      </c>
      <c r="C119" s="66">
        <f>D119*14661.1*3</f>
        <v>26829.813000000002</v>
      </c>
      <c r="D119" s="173">
        <v>0.61</v>
      </c>
      <c r="E119" s="66">
        <v>0</v>
      </c>
      <c r="F119" s="67">
        <f>E119/14661.1/3</f>
        <v>0</v>
      </c>
      <c r="G119" s="174">
        <f>C119-E119</f>
        <v>26829.813000000002</v>
      </c>
      <c r="H119" s="155">
        <f>D119-F119</f>
        <v>0.61</v>
      </c>
      <c r="I119" s="125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</row>
    <row r="120" spans="1:24" x14ac:dyDescent="0.25">
      <c r="A120" s="92" t="s">
        <v>187</v>
      </c>
      <c r="B120" s="129"/>
      <c r="C120" s="156"/>
      <c r="D120" s="157"/>
      <c r="E120" s="158"/>
      <c r="F120" s="159"/>
      <c r="G120" s="160"/>
      <c r="H120" s="159"/>
      <c r="I120" s="95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</row>
    <row r="121" spans="1:24" x14ac:dyDescent="0.25">
      <c r="A121" s="92" t="s">
        <v>188</v>
      </c>
      <c r="B121" s="129"/>
      <c r="C121" s="175"/>
      <c r="D121" s="138"/>
      <c r="E121" s="87"/>
      <c r="F121" s="88"/>
      <c r="G121" s="89"/>
      <c r="H121" s="88"/>
      <c r="I121" s="59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</row>
    <row r="122" spans="1:24" x14ac:dyDescent="0.25">
      <c r="A122" s="72" t="s">
        <v>189</v>
      </c>
      <c r="B122" s="176"/>
      <c r="C122" s="177">
        <f>C108+C110</f>
        <v>1777365.1530000004</v>
      </c>
      <c r="D122" s="94">
        <f>D108+D110</f>
        <v>40.410000000000004</v>
      </c>
      <c r="E122" s="177">
        <f>E108+E110</f>
        <v>373453.89999999991</v>
      </c>
      <c r="F122" s="94">
        <f>F108+F110</f>
        <v>8.4908112851923345</v>
      </c>
      <c r="G122" s="130">
        <f>C122-E122</f>
        <v>1403911.2530000005</v>
      </c>
      <c r="H122" s="74">
        <f>D122-F122</f>
        <v>31.919188714807667</v>
      </c>
      <c r="I122" s="59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</row>
    <row r="123" spans="1:24" ht="15.75" thickBot="1" x14ac:dyDescent="0.3">
      <c r="A123" s="178" t="s">
        <v>190</v>
      </c>
      <c r="B123" s="179"/>
      <c r="C123" s="178"/>
      <c r="D123" s="180"/>
      <c r="E123" s="178"/>
      <c r="F123" s="181"/>
      <c r="G123" s="182"/>
      <c r="H123" s="181"/>
      <c r="I123" s="59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</row>
    <row r="124" spans="1:24" x14ac:dyDescent="0.25">
      <c r="A124" s="6"/>
      <c r="B124" s="6"/>
      <c r="C124" s="6"/>
      <c r="D124" s="59"/>
      <c r="E124" s="6"/>
      <c r="F124" s="6"/>
      <c r="G124" s="6"/>
      <c r="H124" s="6"/>
      <c r="I124" s="59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</row>
    <row r="125" spans="1:24" ht="15.75" x14ac:dyDescent="0.25">
      <c r="A125" s="3" t="s">
        <v>97</v>
      </c>
      <c r="B125" s="3"/>
      <c r="C125" s="3"/>
      <c r="D125" s="59"/>
      <c r="E125" s="3"/>
      <c r="F125" s="3"/>
      <c r="G125" s="3"/>
      <c r="H125" s="3"/>
      <c r="I125" s="59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</row>
    <row r="126" spans="1:24" ht="15.75" x14ac:dyDescent="0.25">
      <c r="A126" s="3" t="s">
        <v>1</v>
      </c>
      <c r="B126" s="3"/>
      <c r="C126" s="3"/>
      <c r="D126" s="59"/>
      <c r="E126" s="3"/>
      <c r="F126" s="3"/>
      <c r="G126" s="50"/>
      <c r="H126" s="3"/>
      <c r="I126" s="3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2023-06-09T03:45:14Z</dcterms:modified>
</cp:coreProperties>
</file>