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75CF865-2F81-4575-8A30-418B98429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 застройщик" sheetId="10" r:id="rId1"/>
    <sheet name="2018 УК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12" l="1"/>
  <c r="M35" i="10"/>
  <c r="S29" i="12"/>
  <c r="W23" i="12"/>
  <c r="S23" i="12"/>
  <c r="L24" i="10"/>
  <c r="L23" i="10"/>
  <c r="L25" i="10"/>
  <c r="Q26" i="12" l="1"/>
  <c r="P26" i="12"/>
  <c r="O26" i="12"/>
  <c r="N26" i="12"/>
  <c r="M26" i="12"/>
  <c r="L26" i="10"/>
  <c r="E121" i="12" l="1"/>
  <c r="E119" i="12"/>
  <c r="E117" i="12"/>
  <c r="E108" i="12"/>
  <c r="E106" i="12"/>
  <c r="E104" i="12"/>
  <c r="E102" i="12"/>
  <c r="E99" i="12"/>
  <c r="E97" i="12"/>
  <c r="E95" i="12"/>
  <c r="E93" i="12"/>
  <c r="E62" i="12"/>
  <c r="E51" i="12"/>
  <c r="E48" i="12"/>
  <c r="E44" i="12"/>
  <c r="E29" i="12"/>
  <c r="E19" i="12"/>
  <c r="C121" i="12"/>
  <c r="C119" i="12"/>
  <c r="C117" i="12"/>
  <c r="C114" i="12"/>
  <c r="C108" i="12"/>
  <c r="C106" i="12"/>
  <c r="C104" i="12"/>
  <c r="C102" i="12"/>
  <c r="C99" i="12"/>
  <c r="C97" i="12"/>
  <c r="C95" i="12"/>
  <c r="C93" i="12"/>
  <c r="C91" i="12"/>
  <c r="C89" i="12"/>
  <c r="C51" i="12"/>
  <c r="C62" i="12"/>
  <c r="C48" i="12"/>
  <c r="C50" i="12"/>
  <c r="C49" i="12"/>
  <c r="C44" i="12"/>
  <c r="C29" i="12"/>
  <c r="C19" i="12"/>
  <c r="H121" i="12" l="1"/>
  <c r="G121" i="12"/>
  <c r="H119" i="12"/>
  <c r="G119" i="12"/>
  <c r="H117" i="12"/>
  <c r="G117" i="12"/>
  <c r="H114" i="12"/>
  <c r="E112" i="12"/>
  <c r="F112" i="12"/>
  <c r="D112" i="12"/>
  <c r="C112" i="12"/>
  <c r="F110" i="12"/>
  <c r="D110" i="12"/>
  <c r="D124" i="12" s="1"/>
  <c r="H108" i="12"/>
  <c r="G108" i="12"/>
  <c r="H106" i="12"/>
  <c r="G106" i="12"/>
  <c r="H104" i="12"/>
  <c r="G104" i="12"/>
  <c r="H102" i="12"/>
  <c r="G102" i="12"/>
  <c r="H99" i="12"/>
  <c r="G99" i="12"/>
  <c r="H97" i="12"/>
  <c r="G97" i="12"/>
  <c r="H95" i="12"/>
  <c r="G95" i="12"/>
  <c r="H93" i="12"/>
  <c r="G93" i="12"/>
  <c r="H91" i="12"/>
  <c r="G91" i="12"/>
  <c r="H89" i="12"/>
  <c r="G89" i="12"/>
  <c r="H62" i="12"/>
  <c r="G62" i="12"/>
  <c r="H51" i="12"/>
  <c r="G51" i="12"/>
  <c r="H48" i="12"/>
  <c r="G48" i="12"/>
  <c r="H44" i="12"/>
  <c r="G44" i="12"/>
  <c r="W38" i="12"/>
  <c r="V38" i="12"/>
  <c r="U38" i="12"/>
  <c r="T38" i="12"/>
  <c r="S38" i="12"/>
  <c r="Q38" i="12"/>
  <c r="P38" i="12"/>
  <c r="O38" i="12"/>
  <c r="N38" i="12"/>
  <c r="M38" i="12"/>
  <c r="W37" i="12"/>
  <c r="V37" i="12"/>
  <c r="U37" i="12"/>
  <c r="T37" i="12"/>
  <c r="T34" i="12" s="1"/>
  <c r="S37" i="12"/>
  <c r="S34" i="12" s="1"/>
  <c r="Q37" i="12"/>
  <c r="P37" i="12"/>
  <c r="O37" i="12"/>
  <c r="N37" i="12"/>
  <c r="M37" i="12"/>
  <c r="W36" i="12"/>
  <c r="V36" i="12"/>
  <c r="V34" i="12" s="1"/>
  <c r="U36" i="12"/>
  <c r="U34" i="12" s="1"/>
  <c r="T36" i="12"/>
  <c r="S36" i="12"/>
  <c r="Q36" i="12"/>
  <c r="P36" i="12"/>
  <c r="O36" i="12"/>
  <c r="N36" i="12"/>
  <c r="M36" i="12"/>
  <c r="W35" i="12"/>
  <c r="W34" i="12" s="1"/>
  <c r="V35" i="12"/>
  <c r="U35" i="12"/>
  <c r="T35" i="12"/>
  <c r="S35" i="12"/>
  <c r="Q35" i="12"/>
  <c r="P35" i="12"/>
  <c r="O35" i="12"/>
  <c r="N35" i="12"/>
  <c r="M35" i="12"/>
  <c r="R32" i="12"/>
  <c r="R31" i="12"/>
  <c r="R30" i="12"/>
  <c r="R29" i="12"/>
  <c r="H29" i="12"/>
  <c r="G29" i="12"/>
  <c r="W28" i="12"/>
  <c r="V28" i="12"/>
  <c r="U28" i="12"/>
  <c r="T28" i="12"/>
  <c r="S28" i="12"/>
  <c r="Q28" i="12"/>
  <c r="P28" i="12"/>
  <c r="O28" i="12"/>
  <c r="N28" i="12"/>
  <c r="M28" i="12"/>
  <c r="L28" i="12"/>
  <c r="R26" i="12"/>
  <c r="L38" i="12"/>
  <c r="R25" i="12"/>
  <c r="L37" i="12"/>
  <c r="R24" i="12"/>
  <c r="L36" i="12"/>
  <c r="R23" i="12"/>
  <c r="L22" i="12"/>
  <c r="W22" i="12"/>
  <c r="V22" i="12"/>
  <c r="U22" i="12"/>
  <c r="T22" i="12"/>
  <c r="S22" i="12"/>
  <c r="Q22" i="12"/>
  <c r="P22" i="12"/>
  <c r="O22" i="12"/>
  <c r="N22" i="12"/>
  <c r="M22" i="12"/>
  <c r="R20" i="12"/>
  <c r="R19" i="12"/>
  <c r="H19" i="12"/>
  <c r="E110" i="12"/>
  <c r="G19" i="12"/>
  <c r="R18" i="12"/>
  <c r="R36" i="12" s="1"/>
  <c r="R17" i="12"/>
  <c r="W16" i="12"/>
  <c r="V16" i="12"/>
  <c r="U16" i="12"/>
  <c r="T16" i="12"/>
  <c r="S16" i="12"/>
  <c r="Q16" i="12"/>
  <c r="P16" i="12"/>
  <c r="O16" i="12"/>
  <c r="N16" i="12"/>
  <c r="M16" i="12"/>
  <c r="L16" i="12"/>
  <c r="B13" i="12"/>
  <c r="B10" i="12" s="1"/>
  <c r="W38" i="10"/>
  <c r="V38" i="10"/>
  <c r="U38" i="10"/>
  <c r="U34" i="10" s="1"/>
  <c r="T38" i="10"/>
  <c r="S38" i="10"/>
  <c r="Q38" i="10"/>
  <c r="P38" i="10"/>
  <c r="O38" i="10"/>
  <c r="N38" i="10"/>
  <c r="M38" i="10"/>
  <c r="W37" i="10"/>
  <c r="W34" i="10" s="1"/>
  <c r="V37" i="10"/>
  <c r="U37" i="10"/>
  <c r="T37" i="10"/>
  <c r="S37" i="10"/>
  <c r="Q37" i="10"/>
  <c r="P37" i="10"/>
  <c r="O37" i="10"/>
  <c r="N37" i="10"/>
  <c r="M37" i="10"/>
  <c r="W36" i="10"/>
  <c r="V36" i="10"/>
  <c r="U36" i="10"/>
  <c r="T36" i="10"/>
  <c r="S36" i="10"/>
  <c r="Q36" i="10"/>
  <c r="P36" i="10"/>
  <c r="O36" i="10"/>
  <c r="N36" i="10"/>
  <c r="M36" i="10"/>
  <c r="W35" i="10"/>
  <c r="V35" i="10"/>
  <c r="U35" i="10"/>
  <c r="T35" i="10"/>
  <c r="S35" i="10"/>
  <c r="S34" i="10" s="1"/>
  <c r="Q35" i="10"/>
  <c r="Q34" i="10" s="1"/>
  <c r="P35" i="10"/>
  <c r="O35" i="10"/>
  <c r="N35" i="10"/>
  <c r="P34" i="10"/>
  <c r="M34" i="10"/>
  <c r="R32" i="10"/>
  <c r="R31" i="10"/>
  <c r="R30" i="10"/>
  <c r="R29" i="10"/>
  <c r="R28" i="10" s="1"/>
  <c r="L29" i="10"/>
  <c r="L35" i="10" s="1"/>
  <c r="W28" i="10"/>
  <c r="V28" i="10"/>
  <c r="U28" i="10"/>
  <c r="T28" i="10"/>
  <c r="S28" i="10"/>
  <c r="Q28" i="10"/>
  <c r="P28" i="10"/>
  <c r="O28" i="10"/>
  <c r="N28" i="10"/>
  <c r="M28" i="10"/>
  <c r="L28" i="10"/>
  <c r="R26" i="10"/>
  <c r="L38" i="10"/>
  <c r="R25" i="10"/>
  <c r="L37" i="10"/>
  <c r="R24" i="10"/>
  <c r="L36" i="10"/>
  <c r="R23" i="10"/>
  <c r="R22" i="10" s="1"/>
  <c r="W22" i="10"/>
  <c r="V22" i="10"/>
  <c r="U22" i="10"/>
  <c r="T22" i="10"/>
  <c r="S22" i="10"/>
  <c r="Q22" i="10"/>
  <c r="P22" i="10"/>
  <c r="O22" i="10"/>
  <c r="N22" i="10"/>
  <c r="M22" i="10"/>
  <c r="L22" i="10"/>
  <c r="R20" i="10"/>
  <c r="R19" i="10"/>
  <c r="R37" i="10" s="1"/>
  <c r="R18" i="10"/>
  <c r="R17" i="10"/>
  <c r="R35" i="10" s="1"/>
  <c r="W16" i="10"/>
  <c r="V16" i="10"/>
  <c r="U16" i="10"/>
  <c r="T16" i="10"/>
  <c r="S16" i="10"/>
  <c r="Q16" i="10"/>
  <c r="P16" i="10"/>
  <c r="O16" i="10"/>
  <c r="N16" i="10"/>
  <c r="M16" i="10"/>
  <c r="L16" i="10"/>
  <c r="R22" i="12" l="1"/>
  <c r="R16" i="10"/>
  <c r="N34" i="10"/>
  <c r="R37" i="12"/>
  <c r="V34" i="10"/>
  <c r="O34" i="10"/>
  <c r="T34" i="10"/>
  <c r="R16" i="12"/>
  <c r="R38" i="12"/>
  <c r="R28" i="12"/>
  <c r="R36" i="10"/>
  <c r="R34" i="10" s="1"/>
  <c r="R38" i="10"/>
  <c r="R35" i="12"/>
  <c r="P34" i="12"/>
  <c r="M34" i="12"/>
  <c r="O34" i="12"/>
  <c r="Q34" i="12"/>
  <c r="N34" i="12"/>
  <c r="E124" i="12"/>
  <c r="L40" i="12" s="1"/>
  <c r="L41" i="12" s="1"/>
  <c r="G112" i="12"/>
  <c r="F124" i="12"/>
  <c r="H124" i="12" s="1"/>
  <c r="H112" i="12"/>
  <c r="G114" i="12"/>
  <c r="L45" i="12"/>
  <c r="L48" i="12" s="1"/>
  <c r="L35" i="12"/>
  <c r="L34" i="12" s="1"/>
  <c r="C110" i="12"/>
  <c r="H110" i="12"/>
  <c r="L34" i="10"/>
  <c r="R34" i="12" l="1"/>
  <c r="C124" i="12"/>
  <c r="G124" i="12" s="1"/>
  <c r="G110" i="12"/>
  <c r="H106" i="10" l="1"/>
  <c r="H104" i="10"/>
  <c r="E121" i="10"/>
  <c r="E114" i="10"/>
  <c r="E108" i="10"/>
  <c r="E106" i="10"/>
  <c r="E102" i="10"/>
  <c r="E93" i="10"/>
  <c r="E89" i="10"/>
  <c r="E48" i="10"/>
  <c r="E44" i="10"/>
  <c r="E29" i="10"/>
  <c r="E19" i="10"/>
  <c r="F110" i="10"/>
  <c r="C121" i="10"/>
  <c r="C119" i="10"/>
  <c r="C117" i="10"/>
  <c r="C114" i="10"/>
  <c r="C108" i="10"/>
  <c r="C106" i="10"/>
  <c r="C104" i="10"/>
  <c r="C102" i="10"/>
  <c r="C99" i="10"/>
  <c r="C97" i="10"/>
  <c r="C95" i="10"/>
  <c r="C93" i="10"/>
  <c r="C91" i="10"/>
  <c r="C89" i="10"/>
  <c r="C62" i="10"/>
  <c r="C51" i="10"/>
  <c r="C50" i="10"/>
  <c r="C49" i="10"/>
  <c r="C48" i="10"/>
  <c r="C44" i="10"/>
  <c r="C29" i="10"/>
  <c r="C19" i="10"/>
  <c r="C110" i="10" l="1"/>
  <c r="G106" i="10"/>
  <c r="D110" i="10"/>
  <c r="B13" i="10" l="1"/>
  <c r="B10" i="10" s="1"/>
  <c r="G121" i="10" l="1"/>
  <c r="E112" i="10"/>
  <c r="G91" i="10"/>
  <c r="G119" i="10"/>
  <c r="G114" i="10"/>
  <c r="G108" i="10"/>
  <c r="G93" i="10"/>
  <c r="G29" i="10"/>
  <c r="H121" i="10"/>
  <c r="H119" i="10"/>
  <c r="H117" i="10"/>
  <c r="H114" i="10"/>
  <c r="F112" i="10"/>
  <c r="D112" i="10"/>
  <c r="D124" i="10" s="1"/>
  <c r="H108" i="10"/>
  <c r="H102" i="10"/>
  <c r="G102" i="10"/>
  <c r="H99" i="10"/>
  <c r="H97" i="10"/>
  <c r="H95" i="10"/>
  <c r="H93" i="10"/>
  <c r="H91" i="10"/>
  <c r="H89" i="10"/>
  <c r="G89" i="10"/>
  <c r="H62" i="10"/>
  <c r="H51" i="10"/>
  <c r="H48" i="10"/>
  <c r="H44" i="10"/>
  <c r="H29" i="10"/>
  <c r="H19" i="10"/>
  <c r="G117" i="10" l="1"/>
  <c r="E110" i="10"/>
  <c r="E124" i="10" s="1"/>
  <c r="L40" i="10" s="1"/>
  <c r="G51" i="10"/>
  <c r="G97" i="10"/>
  <c r="G48" i="10"/>
  <c r="F124" i="10"/>
  <c r="H124" i="10" s="1"/>
  <c r="H112" i="10"/>
  <c r="G104" i="10"/>
  <c r="G99" i="10"/>
  <c r="G95" i="10"/>
  <c r="G62" i="10"/>
  <c r="G44" i="10"/>
  <c r="H110" i="10"/>
  <c r="G19" i="10"/>
  <c r="C112" i="10"/>
  <c r="G112" i="10" s="1"/>
  <c r="L45" i="10" l="1"/>
  <c r="L48" i="10" s="1"/>
  <c r="L41" i="10"/>
  <c r="C124" i="10"/>
  <c r="G124" i="10" s="1"/>
  <c r="G110" i="10"/>
</calcChain>
</file>

<file path=xl/sharedStrings.xml><?xml version="1.0" encoding="utf-8"?>
<sst xmlns="http://schemas.openxmlformats.org/spreadsheetml/2006/main" count="576" uniqueCount="214">
  <si>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</si>
  <si>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</si>
  <si>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</si>
  <si>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</si>
  <si>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</si>
  <si>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</si>
  <si>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</si>
  <si>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</si>
  <si>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</si>
  <si>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</si>
  <si>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</si>
  <si>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</si>
  <si>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</si>
  <si>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</si>
  <si>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</si>
  <si>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</si>
  <si>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</si>
  <si>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</si>
  <si>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</si>
  <si>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</si>
  <si>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</si>
  <si>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</si>
  <si>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</si>
  <si>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</si>
  <si>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</si>
  <si>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</si>
  <si>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</si>
  <si>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</si>
  <si>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</si>
  <si>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</si>
  <si>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</si>
  <si>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</si>
  <si>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</si>
  <si>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</si>
  <si>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</si>
  <si>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</si>
  <si>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</si>
  <si>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</si>
  <si>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</si>
  <si>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</si>
  <si>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</si>
  <si>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</si>
  <si>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</si>
  <si>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</si>
  <si>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</si>
  <si>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</si>
  <si>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</si>
  <si>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</si>
  <si>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</si>
  <si>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</si>
  <si>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</si>
  <si>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</si>
  <si>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</si>
  <si>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</si>
  <si>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</si>
  <si>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</si>
  <si>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</si>
  <si>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</si>
  <si>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</si>
  <si>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</si>
  <si>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</si>
  <si>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</si>
  <si>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</si>
  <si>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</si>
  <si>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</si>
  <si>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</si>
  <si>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</si>
  <si>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</si>
  <si>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</si>
  <si>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</si>
  <si>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</si>
  <si>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</si>
  <si>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</si>
  <si>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</si>
  <si>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</si>
  <si>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</si>
  <si>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</si>
  <si>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</si>
  <si>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</si>
  <si>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</si>
  <si>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</si>
  <si>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</si>
  <si>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</si>
  <si>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</si>
  <si>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</si>
  <si>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</si>
  <si>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</si>
  <si>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</si>
  <si>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</si>
  <si>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</si>
  <si>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</si>
  <si>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</si>
  <si>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</si>
  <si>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</si>
  <si>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</si>
  <si>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</si>
  <si>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</si>
  <si>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</si>
  <si>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</si>
  <si>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</si>
  <si>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</si>
  <si>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</si>
  <si>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</si>
  <si>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</si>
  <si>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</si>
  <si>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</si>
  <si>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</si>
  <si>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</si>
  <si>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</si>
  <si>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</si>
  <si>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</si>
  <si>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</si>
  <si>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</si>
  <si>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</si>
  <si>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</si>
  <si>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</si>
  <si>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</si>
  <si>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</si>
  <si>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</si>
  <si>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</si>
  <si>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</si>
  <si>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</si>
  <si>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</si>
  <si>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</si>
  <si>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</si>
  <si>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</si>
  <si>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</si>
  <si>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</si>
  <si>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</si>
  <si>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</si>
  <si>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</si>
  <si>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</si>
  <si>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</si>
  <si>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</si>
  <si>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</si>
  <si>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</si>
  <si>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</si>
  <si>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</si>
  <si>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</si>
  <si>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</si>
  <si>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</si>
  <si>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</si>
  <si>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</si>
  <si>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</si>
  <si>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</si>
  <si>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</si>
  <si>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</si>
  <si>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</si>
  <si>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</si>
  <si>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</si>
  <si>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</si>
  <si>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</si>
  <si>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</si>
  <si>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</si>
  <si>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</si>
  <si>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</si>
  <si>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</si>
  <si>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</si>
  <si>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</si>
  <si>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</si>
  <si>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</si>
  <si>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</si>
  <si>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</si>
  <si>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</si>
  <si>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</si>
  <si>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</si>
  <si>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</si>
  <si>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</si>
  <si>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</si>
  <si>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</si>
  <si>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</si>
  <si>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</si>
  <si>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</si>
  <si>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14. Техническое обслуживание 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</si>
  <si>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</si>
  <si>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</si>
  <si>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</si>
  <si>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</si>
  <si>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 xml:space="preserve">                     по многоквартирному дому, расположенному по адресу:  Кирова,236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</si>
  <si>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</si>
  <si>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</si>
  <si>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</si>
  <si>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</si>
  <si>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ХВ,ГВ</t>
  </si>
  <si>
    <t>13. Обслуживание теплообменников ГВС</t>
  </si>
  <si>
    <t xml:space="preserve">    циркуляционных насосов</t>
  </si>
  <si>
    <t>16. Услуги и работы по управлению</t>
  </si>
  <si>
    <t xml:space="preserve">15. Обслуживание </t>
  </si>
  <si>
    <t xml:space="preserve">      ДГУ</t>
  </si>
  <si>
    <t>По договору со специализированной</t>
  </si>
  <si>
    <t>организацией</t>
  </si>
  <si>
    <t>ворот, калиток, видеонаблюдения</t>
  </si>
  <si>
    <t>2. Услуги охранного предприятия</t>
  </si>
  <si>
    <t>газонов и зеленых</t>
  </si>
  <si>
    <t>насаждений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</si>
  <si>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</si>
  <si>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</si>
  <si>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</si>
  <si>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</si>
  <si>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</si>
  <si>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</si>
  <si>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>Задолженность н/жилых помещений(офис)</t>
  </si>
  <si>
    <t>Задолженность н/жилых помещений(а/парковка)</t>
  </si>
  <si>
    <t>Начислено н/жилым помещениям(офис)</t>
  </si>
  <si>
    <t>Начислено н/жилым помещениям( а/парковка)</t>
  </si>
  <si>
    <t>Оплачено н/жилыми помещениями (офис)</t>
  </si>
  <si>
    <t>Оплачено н/жилыми помещениями (а/парковка)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</si>
  <si>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</si>
  <si>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</si>
  <si>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</si>
  <si>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</si>
  <si>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</si>
  <si>
    <t xml:space="preserve">3. Техническое обслуживание </t>
  </si>
  <si>
    <t>3. Техническое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</si>
</sst>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7" xfId="0" applyFont="1" applyBorder="1"/>
    <xf numFmtId="2" fontId="3" fillId="2" borderId="36" xfId="0" applyNumberFormat="1" applyFont="1" applyFill="1" applyBorder="1"/>
    <xf numFmtId="0" fontId="4" fillId="0" borderId="55" xfId="0" applyFont="1" applyBorder="1" applyAlignment="1">
      <alignment horizontal="center"/>
    </xf>
    <xf numFmtId="0" fontId="6" fillId="0" borderId="29" xfId="0" applyFont="1" applyBorder="1"/>
    <xf numFmtId="0" fontId="11" fillId="0" borderId="56" xfId="0" applyFont="1" applyBorder="1" applyAlignment="1">
      <alignment horizontal="left"/>
    </xf>
    <xf numFmtId="0" fontId="7" fillId="0" borderId="16" xfId="0" applyFont="1" applyBorder="1"/>
    <xf numFmtId="0" fontId="7" fillId="0" borderId="6" xfId="0" applyFont="1" applyBorder="1"/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4F55-4423-4BA1-9223-50DB8DC0045B}">
  <sheetPr>
    <pageSetUpPr fitToPage="1"/>
  </sheetPr>
  <dimension ref="A1:W166"/>
  <sheetViews>
    <sheetView tabSelected="1" workbookViewId="0">
      <selection activeCell="A33" sqref="A3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34" max="234" width="23.140625" customWidth="1"/>
    <col min="235" max="235" width="42.85546875" customWidth="1"/>
    <col min="237" max="237" width="11.28515625" customWidth="1"/>
    <col min="238" max="238" width="12.85546875" customWidth="1"/>
    <col min="239" max="239" width="12.140625" customWidth="1"/>
    <col min="240" max="240" width="11.7109375" customWidth="1"/>
    <col min="241" max="241" width="11.42578125" customWidth="1"/>
    <col min="242" max="242" width="12.7109375" customWidth="1"/>
    <col min="243" max="243" width="4.140625" customWidth="1"/>
    <col min="244" max="244" width="45.28515625" customWidth="1"/>
    <col min="245" max="245" width="14.85546875" customWidth="1"/>
    <col min="246" max="246" width="12.28515625" customWidth="1"/>
    <col min="247" max="248" width="11.140625" customWidth="1"/>
    <col min="249" max="249" width="12.42578125" customWidth="1"/>
    <col min="250" max="250" width="11.42578125" customWidth="1"/>
    <col min="251" max="251" width="13.5703125" customWidth="1"/>
    <col min="490" max="490" width="23.140625" customWidth="1"/>
    <col min="491" max="491" width="42.85546875" customWidth="1"/>
    <col min="493" max="493" width="11.28515625" customWidth="1"/>
    <col min="494" max="494" width="12.85546875" customWidth="1"/>
    <col min="495" max="495" width="12.140625" customWidth="1"/>
    <col min="496" max="496" width="11.7109375" customWidth="1"/>
    <col min="497" max="497" width="11.42578125" customWidth="1"/>
    <col min="498" max="498" width="12.7109375" customWidth="1"/>
    <col min="499" max="499" width="4.140625" customWidth="1"/>
    <col min="500" max="500" width="45.28515625" customWidth="1"/>
    <col min="501" max="501" width="14.85546875" customWidth="1"/>
    <col min="502" max="502" width="12.28515625" customWidth="1"/>
    <col min="503" max="504" width="11.140625" customWidth="1"/>
    <col min="505" max="505" width="12.42578125" customWidth="1"/>
    <col min="506" max="506" width="11.42578125" customWidth="1"/>
    <col min="507" max="507" width="13.5703125" customWidth="1"/>
    <col min="746" max="746" width="23.140625" customWidth="1"/>
    <col min="747" max="747" width="42.85546875" customWidth="1"/>
    <col min="749" max="749" width="11.28515625" customWidth="1"/>
    <col min="750" max="750" width="12.85546875" customWidth="1"/>
    <col min="751" max="751" width="12.140625" customWidth="1"/>
    <col min="752" max="752" width="11.7109375" customWidth="1"/>
    <col min="753" max="753" width="11.42578125" customWidth="1"/>
    <col min="754" max="754" width="12.7109375" customWidth="1"/>
    <col min="755" max="755" width="4.140625" customWidth="1"/>
    <col min="756" max="756" width="45.28515625" customWidth="1"/>
    <col min="757" max="757" width="14.85546875" customWidth="1"/>
    <col min="758" max="758" width="12.28515625" customWidth="1"/>
    <col min="759" max="760" width="11.140625" customWidth="1"/>
    <col min="761" max="761" width="12.42578125" customWidth="1"/>
    <col min="762" max="762" width="11.42578125" customWidth="1"/>
    <col min="763" max="763" width="13.5703125" customWidth="1"/>
    <col min="1002" max="1002" width="23.140625" customWidth="1"/>
    <col min="1003" max="1003" width="42.85546875" customWidth="1"/>
    <col min="1005" max="1005" width="11.28515625" customWidth="1"/>
    <col min="1006" max="1006" width="12.85546875" customWidth="1"/>
    <col min="1007" max="1007" width="12.140625" customWidth="1"/>
    <col min="1008" max="1008" width="11.7109375" customWidth="1"/>
    <col min="1009" max="1009" width="11.42578125" customWidth="1"/>
    <col min="1010" max="1010" width="12.7109375" customWidth="1"/>
    <col min="1011" max="1011" width="4.140625" customWidth="1"/>
    <col min="1012" max="1012" width="45.28515625" customWidth="1"/>
    <col min="1013" max="1013" width="14.85546875" customWidth="1"/>
    <col min="1014" max="1014" width="12.28515625" customWidth="1"/>
    <col min="1015" max="1016" width="11.140625" customWidth="1"/>
    <col min="1017" max="1017" width="12.42578125" customWidth="1"/>
    <col min="1018" max="1018" width="11.42578125" customWidth="1"/>
    <col min="1019" max="1019" width="13.5703125" customWidth="1"/>
    <col min="1258" max="1258" width="23.140625" customWidth="1"/>
    <col min="1259" max="1259" width="42.85546875" customWidth="1"/>
    <col min="1261" max="1261" width="11.28515625" customWidth="1"/>
    <col min="1262" max="1262" width="12.85546875" customWidth="1"/>
    <col min="1263" max="1263" width="12.140625" customWidth="1"/>
    <col min="1264" max="1264" width="11.7109375" customWidth="1"/>
    <col min="1265" max="1265" width="11.42578125" customWidth="1"/>
    <col min="1266" max="1266" width="12.7109375" customWidth="1"/>
    <col min="1267" max="1267" width="4.140625" customWidth="1"/>
    <col min="1268" max="1268" width="45.28515625" customWidth="1"/>
    <col min="1269" max="1269" width="14.85546875" customWidth="1"/>
    <col min="1270" max="1270" width="12.28515625" customWidth="1"/>
    <col min="1271" max="1272" width="11.140625" customWidth="1"/>
    <col min="1273" max="1273" width="12.42578125" customWidth="1"/>
    <col min="1274" max="1274" width="11.42578125" customWidth="1"/>
    <col min="1275" max="1275" width="13.5703125" customWidth="1"/>
    <col min="1514" max="1514" width="23.140625" customWidth="1"/>
    <col min="1515" max="1515" width="42.85546875" customWidth="1"/>
    <col min="1517" max="1517" width="11.28515625" customWidth="1"/>
    <col min="1518" max="1518" width="12.85546875" customWidth="1"/>
    <col min="1519" max="1519" width="12.140625" customWidth="1"/>
    <col min="1520" max="1520" width="11.7109375" customWidth="1"/>
    <col min="1521" max="1521" width="11.42578125" customWidth="1"/>
    <col min="1522" max="1522" width="12.7109375" customWidth="1"/>
    <col min="1523" max="1523" width="4.140625" customWidth="1"/>
    <col min="1524" max="1524" width="45.28515625" customWidth="1"/>
    <col min="1525" max="1525" width="14.85546875" customWidth="1"/>
    <col min="1526" max="1526" width="12.28515625" customWidth="1"/>
    <col min="1527" max="1528" width="11.140625" customWidth="1"/>
    <col min="1529" max="1529" width="12.42578125" customWidth="1"/>
    <col min="1530" max="1530" width="11.42578125" customWidth="1"/>
    <col min="1531" max="1531" width="13.5703125" customWidth="1"/>
    <col min="1770" max="1770" width="23.140625" customWidth="1"/>
    <col min="1771" max="1771" width="42.85546875" customWidth="1"/>
    <col min="1773" max="1773" width="11.28515625" customWidth="1"/>
    <col min="1774" max="1774" width="12.85546875" customWidth="1"/>
    <col min="1775" max="1775" width="12.140625" customWidth="1"/>
    <col min="1776" max="1776" width="11.7109375" customWidth="1"/>
    <col min="1777" max="1777" width="11.42578125" customWidth="1"/>
    <col min="1778" max="1778" width="12.7109375" customWidth="1"/>
    <col min="1779" max="1779" width="4.140625" customWidth="1"/>
    <col min="1780" max="1780" width="45.28515625" customWidth="1"/>
    <col min="1781" max="1781" width="14.85546875" customWidth="1"/>
    <col min="1782" max="1782" width="12.28515625" customWidth="1"/>
    <col min="1783" max="1784" width="11.140625" customWidth="1"/>
    <col min="1785" max="1785" width="12.42578125" customWidth="1"/>
    <col min="1786" max="1786" width="11.42578125" customWidth="1"/>
    <col min="1787" max="1787" width="13.5703125" customWidth="1"/>
    <col min="2026" max="2026" width="23.140625" customWidth="1"/>
    <col min="2027" max="2027" width="42.85546875" customWidth="1"/>
    <col min="2029" max="2029" width="11.28515625" customWidth="1"/>
    <col min="2030" max="2030" width="12.85546875" customWidth="1"/>
    <col min="2031" max="2031" width="12.140625" customWidth="1"/>
    <col min="2032" max="2032" width="11.7109375" customWidth="1"/>
    <col min="2033" max="2033" width="11.42578125" customWidth="1"/>
    <col min="2034" max="2034" width="12.7109375" customWidth="1"/>
    <col min="2035" max="2035" width="4.140625" customWidth="1"/>
    <col min="2036" max="2036" width="45.28515625" customWidth="1"/>
    <col min="2037" max="2037" width="14.85546875" customWidth="1"/>
    <col min="2038" max="2038" width="12.28515625" customWidth="1"/>
    <col min="2039" max="2040" width="11.140625" customWidth="1"/>
    <col min="2041" max="2041" width="12.42578125" customWidth="1"/>
    <col min="2042" max="2042" width="11.42578125" customWidth="1"/>
    <col min="2043" max="2043" width="13.5703125" customWidth="1"/>
    <col min="2282" max="2282" width="23.140625" customWidth="1"/>
    <col min="2283" max="2283" width="42.85546875" customWidth="1"/>
    <col min="2285" max="2285" width="11.28515625" customWidth="1"/>
    <col min="2286" max="2286" width="12.85546875" customWidth="1"/>
    <col min="2287" max="2287" width="12.140625" customWidth="1"/>
    <col min="2288" max="2288" width="11.7109375" customWidth="1"/>
    <col min="2289" max="2289" width="11.42578125" customWidth="1"/>
    <col min="2290" max="2290" width="12.7109375" customWidth="1"/>
    <col min="2291" max="2291" width="4.140625" customWidth="1"/>
    <col min="2292" max="2292" width="45.28515625" customWidth="1"/>
    <col min="2293" max="2293" width="14.85546875" customWidth="1"/>
    <col min="2294" max="2294" width="12.28515625" customWidth="1"/>
    <col min="2295" max="2296" width="11.140625" customWidth="1"/>
    <col min="2297" max="2297" width="12.42578125" customWidth="1"/>
    <col min="2298" max="2298" width="11.42578125" customWidth="1"/>
    <col min="2299" max="2299" width="13.5703125" customWidth="1"/>
    <col min="2538" max="2538" width="23.140625" customWidth="1"/>
    <col min="2539" max="2539" width="42.85546875" customWidth="1"/>
    <col min="2541" max="2541" width="11.28515625" customWidth="1"/>
    <col min="2542" max="2542" width="12.85546875" customWidth="1"/>
    <col min="2543" max="2543" width="12.140625" customWidth="1"/>
    <col min="2544" max="2544" width="11.7109375" customWidth="1"/>
    <col min="2545" max="2545" width="11.42578125" customWidth="1"/>
    <col min="2546" max="2546" width="12.7109375" customWidth="1"/>
    <col min="2547" max="2547" width="4.140625" customWidth="1"/>
    <col min="2548" max="2548" width="45.28515625" customWidth="1"/>
    <col min="2549" max="2549" width="14.85546875" customWidth="1"/>
    <col min="2550" max="2550" width="12.28515625" customWidth="1"/>
    <col min="2551" max="2552" width="11.140625" customWidth="1"/>
    <col min="2553" max="2553" width="12.42578125" customWidth="1"/>
    <col min="2554" max="2554" width="11.42578125" customWidth="1"/>
    <col min="2555" max="2555" width="13.5703125" customWidth="1"/>
    <col min="2794" max="2794" width="23.140625" customWidth="1"/>
    <col min="2795" max="2795" width="42.85546875" customWidth="1"/>
    <col min="2797" max="2797" width="11.28515625" customWidth="1"/>
    <col min="2798" max="2798" width="12.85546875" customWidth="1"/>
    <col min="2799" max="2799" width="12.140625" customWidth="1"/>
    <col min="2800" max="2800" width="11.7109375" customWidth="1"/>
    <col min="2801" max="2801" width="11.42578125" customWidth="1"/>
    <col min="2802" max="2802" width="12.7109375" customWidth="1"/>
    <col min="2803" max="2803" width="4.140625" customWidth="1"/>
    <col min="2804" max="2804" width="45.28515625" customWidth="1"/>
    <col min="2805" max="2805" width="14.85546875" customWidth="1"/>
    <col min="2806" max="2806" width="12.28515625" customWidth="1"/>
    <col min="2807" max="2808" width="11.140625" customWidth="1"/>
    <col min="2809" max="2809" width="12.42578125" customWidth="1"/>
    <col min="2810" max="2810" width="11.42578125" customWidth="1"/>
    <col min="2811" max="2811" width="13.5703125" customWidth="1"/>
    <col min="3050" max="3050" width="23.140625" customWidth="1"/>
    <col min="3051" max="3051" width="42.85546875" customWidth="1"/>
    <col min="3053" max="3053" width="11.28515625" customWidth="1"/>
    <col min="3054" max="3054" width="12.85546875" customWidth="1"/>
    <col min="3055" max="3055" width="12.140625" customWidth="1"/>
    <col min="3056" max="3056" width="11.7109375" customWidth="1"/>
    <col min="3057" max="3057" width="11.42578125" customWidth="1"/>
    <col min="3058" max="3058" width="12.7109375" customWidth="1"/>
    <col min="3059" max="3059" width="4.140625" customWidth="1"/>
    <col min="3060" max="3060" width="45.28515625" customWidth="1"/>
    <col min="3061" max="3061" width="14.85546875" customWidth="1"/>
    <col min="3062" max="3062" width="12.28515625" customWidth="1"/>
    <col min="3063" max="3064" width="11.140625" customWidth="1"/>
    <col min="3065" max="3065" width="12.42578125" customWidth="1"/>
    <col min="3066" max="3066" width="11.42578125" customWidth="1"/>
    <col min="3067" max="3067" width="13.5703125" customWidth="1"/>
    <col min="3306" max="3306" width="23.140625" customWidth="1"/>
    <col min="3307" max="3307" width="42.85546875" customWidth="1"/>
    <col min="3309" max="3309" width="11.28515625" customWidth="1"/>
    <col min="3310" max="3310" width="12.85546875" customWidth="1"/>
    <col min="3311" max="3311" width="12.140625" customWidth="1"/>
    <col min="3312" max="3312" width="11.7109375" customWidth="1"/>
    <col min="3313" max="3313" width="11.42578125" customWidth="1"/>
    <col min="3314" max="3314" width="12.7109375" customWidth="1"/>
    <col min="3315" max="3315" width="4.140625" customWidth="1"/>
    <col min="3316" max="3316" width="45.28515625" customWidth="1"/>
    <col min="3317" max="3317" width="14.85546875" customWidth="1"/>
    <col min="3318" max="3318" width="12.28515625" customWidth="1"/>
    <col min="3319" max="3320" width="11.140625" customWidth="1"/>
    <col min="3321" max="3321" width="12.42578125" customWidth="1"/>
    <col min="3322" max="3322" width="11.42578125" customWidth="1"/>
    <col min="3323" max="3323" width="13.5703125" customWidth="1"/>
    <col min="3562" max="3562" width="23.140625" customWidth="1"/>
    <col min="3563" max="3563" width="42.85546875" customWidth="1"/>
    <col min="3565" max="3565" width="11.28515625" customWidth="1"/>
    <col min="3566" max="3566" width="12.85546875" customWidth="1"/>
    <col min="3567" max="3567" width="12.140625" customWidth="1"/>
    <col min="3568" max="3568" width="11.7109375" customWidth="1"/>
    <col min="3569" max="3569" width="11.42578125" customWidth="1"/>
    <col min="3570" max="3570" width="12.7109375" customWidth="1"/>
    <col min="3571" max="3571" width="4.140625" customWidth="1"/>
    <col min="3572" max="3572" width="45.28515625" customWidth="1"/>
    <col min="3573" max="3573" width="14.85546875" customWidth="1"/>
    <col min="3574" max="3574" width="12.28515625" customWidth="1"/>
    <col min="3575" max="3576" width="11.140625" customWidth="1"/>
    <col min="3577" max="3577" width="12.42578125" customWidth="1"/>
    <col min="3578" max="3578" width="11.42578125" customWidth="1"/>
    <col min="3579" max="3579" width="13.5703125" customWidth="1"/>
    <col min="3818" max="3818" width="23.140625" customWidth="1"/>
    <col min="3819" max="3819" width="42.85546875" customWidth="1"/>
    <col min="3821" max="3821" width="11.28515625" customWidth="1"/>
    <col min="3822" max="3822" width="12.85546875" customWidth="1"/>
    <col min="3823" max="3823" width="12.140625" customWidth="1"/>
    <col min="3824" max="3824" width="11.7109375" customWidth="1"/>
    <col min="3825" max="3825" width="11.42578125" customWidth="1"/>
    <col min="3826" max="3826" width="12.7109375" customWidth="1"/>
    <col min="3827" max="3827" width="4.140625" customWidth="1"/>
    <col min="3828" max="3828" width="45.28515625" customWidth="1"/>
    <col min="3829" max="3829" width="14.85546875" customWidth="1"/>
    <col min="3830" max="3830" width="12.28515625" customWidth="1"/>
    <col min="3831" max="3832" width="11.140625" customWidth="1"/>
    <col min="3833" max="3833" width="12.42578125" customWidth="1"/>
    <col min="3834" max="3834" width="11.42578125" customWidth="1"/>
    <col min="3835" max="3835" width="13.5703125" customWidth="1"/>
    <col min="4074" max="4074" width="23.140625" customWidth="1"/>
    <col min="4075" max="4075" width="42.85546875" customWidth="1"/>
    <col min="4077" max="4077" width="11.28515625" customWidth="1"/>
    <col min="4078" max="4078" width="12.85546875" customWidth="1"/>
    <col min="4079" max="4079" width="12.140625" customWidth="1"/>
    <col min="4080" max="4080" width="11.7109375" customWidth="1"/>
    <col min="4081" max="4081" width="11.42578125" customWidth="1"/>
    <col min="4082" max="4082" width="12.7109375" customWidth="1"/>
    <col min="4083" max="4083" width="4.140625" customWidth="1"/>
    <col min="4084" max="4084" width="45.28515625" customWidth="1"/>
    <col min="4085" max="4085" width="14.85546875" customWidth="1"/>
    <col min="4086" max="4086" width="12.28515625" customWidth="1"/>
    <col min="4087" max="4088" width="11.140625" customWidth="1"/>
    <col min="4089" max="4089" width="12.42578125" customWidth="1"/>
    <col min="4090" max="4090" width="11.42578125" customWidth="1"/>
    <col min="4091" max="4091" width="13.5703125" customWidth="1"/>
    <col min="4330" max="4330" width="23.140625" customWidth="1"/>
    <col min="4331" max="4331" width="42.85546875" customWidth="1"/>
    <col min="4333" max="4333" width="11.28515625" customWidth="1"/>
    <col min="4334" max="4334" width="12.85546875" customWidth="1"/>
    <col min="4335" max="4335" width="12.140625" customWidth="1"/>
    <col min="4336" max="4336" width="11.7109375" customWidth="1"/>
    <col min="4337" max="4337" width="11.42578125" customWidth="1"/>
    <col min="4338" max="4338" width="12.7109375" customWidth="1"/>
    <col min="4339" max="4339" width="4.140625" customWidth="1"/>
    <col min="4340" max="4340" width="45.28515625" customWidth="1"/>
    <col min="4341" max="4341" width="14.85546875" customWidth="1"/>
    <col min="4342" max="4342" width="12.28515625" customWidth="1"/>
    <col min="4343" max="4344" width="11.140625" customWidth="1"/>
    <col min="4345" max="4345" width="12.42578125" customWidth="1"/>
    <col min="4346" max="4346" width="11.42578125" customWidth="1"/>
    <col min="4347" max="4347" width="13.5703125" customWidth="1"/>
    <col min="4586" max="4586" width="23.140625" customWidth="1"/>
    <col min="4587" max="4587" width="42.85546875" customWidth="1"/>
    <col min="4589" max="4589" width="11.28515625" customWidth="1"/>
    <col min="4590" max="4590" width="12.85546875" customWidth="1"/>
    <col min="4591" max="4591" width="12.140625" customWidth="1"/>
    <col min="4592" max="4592" width="11.7109375" customWidth="1"/>
    <col min="4593" max="4593" width="11.42578125" customWidth="1"/>
    <col min="4594" max="4594" width="12.7109375" customWidth="1"/>
    <col min="4595" max="4595" width="4.140625" customWidth="1"/>
    <col min="4596" max="4596" width="45.28515625" customWidth="1"/>
    <col min="4597" max="4597" width="14.85546875" customWidth="1"/>
    <col min="4598" max="4598" width="12.28515625" customWidth="1"/>
    <col min="4599" max="4600" width="11.140625" customWidth="1"/>
    <col min="4601" max="4601" width="12.42578125" customWidth="1"/>
    <col min="4602" max="4602" width="11.42578125" customWidth="1"/>
    <col min="4603" max="4603" width="13.5703125" customWidth="1"/>
    <col min="4842" max="4842" width="23.140625" customWidth="1"/>
    <col min="4843" max="4843" width="42.85546875" customWidth="1"/>
    <col min="4845" max="4845" width="11.28515625" customWidth="1"/>
    <col min="4846" max="4846" width="12.85546875" customWidth="1"/>
    <col min="4847" max="4847" width="12.140625" customWidth="1"/>
    <col min="4848" max="4848" width="11.7109375" customWidth="1"/>
    <col min="4849" max="4849" width="11.42578125" customWidth="1"/>
    <col min="4850" max="4850" width="12.7109375" customWidth="1"/>
    <col min="4851" max="4851" width="4.140625" customWidth="1"/>
    <col min="4852" max="4852" width="45.28515625" customWidth="1"/>
    <col min="4853" max="4853" width="14.85546875" customWidth="1"/>
    <col min="4854" max="4854" width="12.28515625" customWidth="1"/>
    <col min="4855" max="4856" width="11.140625" customWidth="1"/>
    <col min="4857" max="4857" width="12.42578125" customWidth="1"/>
    <col min="4858" max="4858" width="11.42578125" customWidth="1"/>
    <col min="4859" max="4859" width="13.5703125" customWidth="1"/>
    <col min="5098" max="5098" width="23.140625" customWidth="1"/>
    <col min="5099" max="5099" width="42.85546875" customWidth="1"/>
    <col min="5101" max="5101" width="11.28515625" customWidth="1"/>
    <col min="5102" max="5102" width="12.85546875" customWidth="1"/>
    <col min="5103" max="5103" width="12.140625" customWidth="1"/>
    <col min="5104" max="5104" width="11.7109375" customWidth="1"/>
    <col min="5105" max="5105" width="11.42578125" customWidth="1"/>
    <col min="5106" max="5106" width="12.7109375" customWidth="1"/>
    <col min="5107" max="5107" width="4.140625" customWidth="1"/>
    <col min="5108" max="5108" width="45.28515625" customWidth="1"/>
    <col min="5109" max="5109" width="14.85546875" customWidth="1"/>
    <col min="5110" max="5110" width="12.28515625" customWidth="1"/>
    <col min="5111" max="5112" width="11.140625" customWidth="1"/>
    <col min="5113" max="5113" width="12.42578125" customWidth="1"/>
    <col min="5114" max="5114" width="11.42578125" customWidth="1"/>
    <col min="5115" max="5115" width="13.5703125" customWidth="1"/>
    <col min="5354" max="5354" width="23.140625" customWidth="1"/>
    <col min="5355" max="5355" width="42.85546875" customWidth="1"/>
    <col min="5357" max="5357" width="11.28515625" customWidth="1"/>
    <col min="5358" max="5358" width="12.85546875" customWidth="1"/>
    <col min="5359" max="5359" width="12.140625" customWidth="1"/>
    <col min="5360" max="5360" width="11.7109375" customWidth="1"/>
    <col min="5361" max="5361" width="11.42578125" customWidth="1"/>
    <col min="5362" max="5362" width="12.7109375" customWidth="1"/>
    <col min="5363" max="5363" width="4.140625" customWidth="1"/>
    <col min="5364" max="5364" width="45.28515625" customWidth="1"/>
    <col min="5365" max="5365" width="14.85546875" customWidth="1"/>
    <col min="5366" max="5366" width="12.28515625" customWidth="1"/>
    <col min="5367" max="5368" width="11.140625" customWidth="1"/>
    <col min="5369" max="5369" width="12.42578125" customWidth="1"/>
    <col min="5370" max="5370" width="11.42578125" customWidth="1"/>
    <col min="5371" max="5371" width="13.5703125" customWidth="1"/>
    <col min="5610" max="5610" width="23.140625" customWidth="1"/>
    <col min="5611" max="5611" width="42.85546875" customWidth="1"/>
    <col min="5613" max="5613" width="11.28515625" customWidth="1"/>
    <col min="5614" max="5614" width="12.85546875" customWidth="1"/>
    <col min="5615" max="5615" width="12.140625" customWidth="1"/>
    <col min="5616" max="5616" width="11.7109375" customWidth="1"/>
    <col min="5617" max="5617" width="11.42578125" customWidth="1"/>
    <col min="5618" max="5618" width="12.7109375" customWidth="1"/>
    <col min="5619" max="5619" width="4.140625" customWidth="1"/>
    <col min="5620" max="5620" width="45.28515625" customWidth="1"/>
    <col min="5621" max="5621" width="14.85546875" customWidth="1"/>
    <col min="5622" max="5622" width="12.28515625" customWidth="1"/>
    <col min="5623" max="5624" width="11.140625" customWidth="1"/>
    <col min="5625" max="5625" width="12.42578125" customWidth="1"/>
    <col min="5626" max="5626" width="11.42578125" customWidth="1"/>
    <col min="5627" max="5627" width="13.5703125" customWidth="1"/>
    <col min="5866" max="5866" width="23.140625" customWidth="1"/>
    <col min="5867" max="5867" width="42.85546875" customWidth="1"/>
    <col min="5869" max="5869" width="11.28515625" customWidth="1"/>
    <col min="5870" max="5870" width="12.85546875" customWidth="1"/>
    <col min="5871" max="5871" width="12.140625" customWidth="1"/>
    <col min="5872" max="5872" width="11.7109375" customWidth="1"/>
    <col min="5873" max="5873" width="11.42578125" customWidth="1"/>
    <col min="5874" max="5874" width="12.7109375" customWidth="1"/>
    <col min="5875" max="5875" width="4.140625" customWidth="1"/>
    <col min="5876" max="5876" width="45.28515625" customWidth="1"/>
    <col min="5877" max="5877" width="14.85546875" customWidth="1"/>
    <col min="5878" max="5878" width="12.28515625" customWidth="1"/>
    <col min="5879" max="5880" width="11.140625" customWidth="1"/>
    <col min="5881" max="5881" width="12.42578125" customWidth="1"/>
    <col min="5882" max="5882" width="11.42578125" customWidth="1"/>
    <col min="5883" max="5883" width="13.5703125" customWidth="1"/>
    <col min="6122" max="6122" width="23.140625" customWidth="1"/>
    <col min="6123" max="6123" width="42.85546875" customWidth="1"/>
    <col min="6125" max="6125" width="11.28515625" customWidth="1"/>
    <col min="6126" max="6126" width="12.85546875" customWidth="1"/>
    <col min="6127" max="6127" width="12.140625" customWidth="1"/>
    <col min="6128" max="6128" width="11.7109375" customWidth="1"/>
    <col min="6129" max="6129" width="11.42578125" customWidth="1"/>
    <col min="6130" max="6130" width="12.7109375" customWidth="1"/>
    <col min="6131" max="6131" width="4.140625" customWidth="1"/>
    <col min="6132" max="6132" width="45.28515625" customWidth="1"/>
    <col min="6133" max="6133" width="14.85546875" customWidth="1"/>
    <col min="6134" max="6134" width="12.28515625" customWidth="1"/>
    <col min="6135" max="6136" width="11.140625" customWidth="1"/>
    <col min="6137" max="6137" width="12.42578125" customWidth="1"/>
    <col min="6138" max="6138" width="11.42578125" customWidth="1"/>
    <col min="6139" max="6139" width="13.5703125" customWidth="1"/>
    <col min="6378" max="6378" width="23.140625" customWidth="1"/>
    <col min="6379" max="6379" width="42.85546875" customWidth="1"/>
    <col min="6381" max="6381" width="11.28515625" customWidth="1"/>
    <col min="6382" max="6382" width="12.85546875" customWidth="1"/>
    <col min="6383" max="6383" width="12.140625" customWidth="1"/>
    <col min="6384" max="6384" width="11.7109375" customWidth="1"/>
    <col min="6385" max="6385" width="11.42578125" customWidth="1"/>
    <col min="6386" max="6386" width="12.7109375" customWidth="1"/>
    <col min="6387" max="6387" width="4.140625" customWidth="1"/>
    <col min="6388" max="6388" width="45.28515625" customWidth="1"/>
    <col min="6389" max="6389" width="14.85546875" customWidth="1"/>
    <col min="6390" max="6390" width="12.28515625" customWidth="1"/>
    <col min="6391" max="6392" width="11.140625" customWidth="1"/>
    <col min="6393" max="6393" width="12.42578125" customWidth="1"/>
    <col min="6394" max="6394" width="11.42578125" customWidth="1"/>
    <col min="6395" max="6395" width="13.5703125" customWidth="1"/>
    <col min="6634" max="6634" width="23.140625" customWidth="1"/>
    <col min="6635" max="6635" width="42.85546875" customWidth="1"/>
    <col min="6637" max="6637" width="11.28515625" customWidth="1"/>
    <col min="6638" max="6638" width="12.85546875" customWidth="1"/>
    <col min="6639" max="6639" width="12.140625" customWidth="1"/>
    <col min="6640" max="6640" width="11.7109375" customWidth="1"/>
    <col min="6641" max="6641" width="11.42578125" customWidth="1"/>
    <col min="6642" max="6642" width="12.7109375" customWidth="1"/>
    <col min="6643" max="6643" width="4.140625" customWidth="1"/>
    <col min="6644" max="6644" width="45.28515625" customWidth="1"/>
    <col min="6645" max="6645" width="14.85546875" customWidth="1"/>
    <col min="6646" max="6646" width="12.28515625" customWidth="1"/>
    <col min="6647" max="6648" width="11.140625" customWidth="1"/>
    <col min="6649" max="6649" width="12.42578125" customWidth="1"/>
    <col min="6650" max="6650" width="11.42578125" customWidth="1"/>
    <col min="6651" max="6651" width="13.5703125" customWidth="1"/>
    <col min="6890" max="6890" width="23.140625" customWidth="1"/>
    <col min="6891" max="6891" width="42.85546875" customWidth="1"/>
    <col min="6893" max="6893" width="11.28515625" customWidth="1"/>
    <col min="6894" max="6894" width="12.85546875" customWidth="1"/>
    <col min="6895" max="6895" width="12.140625" customWidth="1"/>
    <col min="6896" max="6896" width="11.7109375" customWidth="1"/>
    <col min="6897" max="6897" width="11.42578125" customWidth="1"/>
    <col min="6898" max="6898" width="12.7109375" customWidth="1"/>
    <col min="6899" max="6899" width="4.140625" customWidth="1"/>
    <col min="6900" max="6900" width="45.28515625" customWidth="1"/>
    <col min="6901" max="6901" width="14.85546875" customWidth="1"/>
    <col min="6902" max="6902" width="12.28515625" customWidth="1"/>
    <col min="6903" max="6904" width="11.140625" customWidth="1"/>
    <col min="6905" max="6905" width="12.42578125" customWidth="1"/>
    <col min="6906" max="6906" width="11.42578125" customWidth="1"/>
    <col min="6907" max="6907" width="13.5703125" customWidth="1"/>
    <col min="7146" max="7146" width="23.140625" customWidth="1"/>
    <col min="7147" max="7147" width="42.85546875" customWidth="1"/>
    <col min="7149" max="7149" width="11.28515625" customWidth="1"/>
    <col min="7150" max="7150" width="12.85546875" customWidth="1"/>
    <col min="7151" max="7151" width="12.140625" customWidth="1"/>
    <col min="7152" max="7152" width="11.7109375" customWidth="1"/>
    <col min="7153" max="7153" width="11.42578125" customWidth="1"/>
    <col min="7154" max="7154" width="12.7109375" customWidth="1"/>
    <col min="7155" max="7155" width="4.140625" customWidth="1"/>
    <col min="7156" max="7156" width="45.28515625" customWidth="1"/>
    <col min="7157" max="7157" width="14.85546875" customWidth="1"/>
    <col min="7158" max="7158" width="12.28515625" customWidth="1"/>
    <col min="7159" max="7160" width="11.140625" customWidth="1"/>
    <col min="7161" max="7161" width="12.42578125" customWidth="1"/>
    <col min="7162" max="7162" width="11.42578125" customWidth="1"/>
    <col min="7163" max="7163" width="13.5703125" customWidth="1"/>
    <col min="7402" max="7402" width="23.140625" customWidth="1"/>
    <col min="7403" max="7403" width="42.85546875" customWidth="1"/>
    <col min="7405" max="7405" width="11.28515625" customWidth="1"/>
    <col min="7406" max="7406" width="12.85546875" customWidth="1"/>
    <col min="7407" max="7407" width="12.140625" customWidth="1"/>
    <col min="7408" max="7408" width="11.7109375" customWidth="1"/>
    <col min="7409" max="7409" width="11.42578125" customWidth="1"/>
    <col min="7410" max="7410" width="12.7109375" customWidth="1"/>
    <col min="7411" max="7411" width="4.140625" customWidth="1"/>
    <col min="7412" max="7412" width="45.28515625" customWidth="1"/>
    <col min="7413" max="7413" width="14.85546875" customWidth="1"/>
    <col min="7414" max="7414" width="12.28515625" customWidth="1"/>
    <col min="7415" max="7416" width="11.140625" customWidth="1"/>
    <col min="7417" max="7417" width="12.42578125" customWidth="1"/>
    <col min="7418" max="7418" width="11.42578125" customWidth="1"/>
    <col min="7419" max="7419" width="13.5703125" customWidth="1"/>
    <col min="7658" max="7658" width="23.140625" customWidth="1"/>
    <col min="7659" max="7659" width="42.85546875" customWidth="1"/>
    <col min="7661" max="7661" width="11.28515625" customWidth="1"/>
    <col min="7662" max="7662" width="12.85546875" customWidth="1"/>
    <col min="7663" max="7663" width="12.140625" customWidth="1"/>
    <col min="7664" max="7664" width="11.7109375" customWidth="1"/>
    <col min="7665" max="7665" width="11.42578125" customWidth="1"/>
    <col min="7666" max="7666" width="12.7109375" customWidth="1"/>
    <col min="7667" max="7667" width="4.140625" customWidth="1"/>
    <col min="7668" max="7668" width="45.28515625" customWidth="1"/>
    <col min="7669" max="7669" width="14.85546875" customWidth="1"/>
    <col min="7670" max="7670" width="12.28515625" customWidth="1"/>
    <col min="7671" max="7672" width="11.140625" customWidth="1"/>
    <col min="7673" max="7673" width="12.42578125" customWidth="1"/>
    <col min="7674" max="7674" width="11.42578125" customWidth="1"/>
    <col min="7675" max="7675" width="13.5703125" customWidth="1"/>
    <col min="7914" max="7914" width="23.140625" customWidth="1"/>
    <col min="7915" max="7915" width="42.85546875" customWidth="1"/>
    <col min="7917" max="7917" width="11.28515625" customWidth="1"/>
    <col min="7918" max="7918" width="12.85546875" customWidth="1"/>
    <col min="7919" max="7919" width="12.140625" customWidth="1"/>
    <col min="7920" max="7920" width="11.7109375" customWidth="1"/>
    <col min="7921" max="7921" width="11.42578125" customWidth="1"/>
    <col min="7922" max="7922" width="12.7109375" customWidth="1"/>
    <col min="7923" max="7923" width="4.140625" customWidth="1"/>
    <col min="7924" max="7924" width="45.28515625" customWidth="1"/>
    <col min="7925" max="7925" width="14.85546875" customWidth="1"/>
    <col min="7926" max="7926" width="12.28515625" customWidth="1"/>
    <col min="7927" max="7928" width="11.140625" customWidth="1"/>
    <col min="7929" max="7929" width="12.42578125" customWidth="1"/>
    <col min="7930" max="7930" width="11.42578125" customWidth="1"/>
    <col min="7931" max="7931" width="13.5703125" customWidth="1"/>
    <col min="8170" max="8170" width="23.140625" customWidth="1"/>
    <col min="8171" max="8171" width="42.85546875" customWidth="1"/>
    <col min="8173" max="8173" width="11.28515625" customWidth="1"/>
    <col min="8174" max="8174" width="12.85546875" customWidth="1"/>
    <col min="8175" max="8175" width="12.140625" customWidth="1"/>
    <col min="8176" max="8176" width="11.7109375" customWidth="1"/>
    <col min="8177" max="8177" width="11.42578125" customWidth="1"/>
    <col min="8178" max="8178" width="12.7109375" customWidth="1"/>
    <col min="8179" max="8179" width="4.140625" customWidth="1"/>
    <col min="8180" max="8180" width="45.28515625" customWidth="1"/>
    <col min="8181" max="8181" width="14.85546875" customWidth="1"/>
    <col min="8182" max="8182" width="12.28515625" customWidth="1"/>
    <col min="8183" max="8184" width="11.140625" customWidth="1"/>
    <col min="8185" max="8185" width="12.42578125" customWidth="1"/>
    <col min="8186" max="8186" width="11.42578125" customWidth="1"/>
    <col min="8187" max="8187" width="13.5703125" customWidth="1"/>
    <col min="8426" max="8426" width="23.140625" customWidth="1"/>
    <col min="8427" max="8427" width="42.85546875" customWidth="1"/>
    <col min="8429" max="8429" width="11.28515625" customWidth="1"/>
    <col min="8430" max="8430" width="12.85546875" customWidth="1"/>
    <col min="8431" max="8431" width="12.140625" customWidth="1"/>
    <col min="8432" max="8432" width="11.7109375" customWidth="1"/>
    <col min="8433" max="8433" width="11.42578125" customWidth="1"/>
    <col min="8434" max="8434" width="12.7109375" customWidth="1"/>
    <col min="8435" max="8435" width="4.140625" customWidth="1"/>
    <col min="8436" max="8436" width="45.28515625" customWidth="1"/>
    <col min="8437" max="8437" width="14.85546875" customWidth="1"/>
    <col min="8438" max="8438" width="12.28515625" customWidth="1"/>
    <col min="8439" max="8440" width="11.140625" customWidth="1"/>
    <col min="8441" max="8441" width="12.42578125" customWidth="1"/>
    <col min="8442" max="8442" width="11.42578125" customWidth="1"/>
    <col min="8443" max="8443" width="13.5703125" customWidth="1"/>
    <col min="8682" max="8682" width="23.140625" customWidth="1"/>
    <col min="8683" max="8683" width="42.85546875" customWidth="1"/>
    <col min="8685" max="8685" width="11.28515625" customWidth="1"/>
    <col min="8686" max="8686" width="12.85546875" customWidth="1"/>
    <col min="8687" max="8687" width="12.140625" customWidth="1"/>
    <col min="8688" max="8688" width="11.7109375" customWidth="1"/>
    <col min="8689" max="8689" width="11.42578125" customWidth="1"/>
    <col min="8690" max="8690" width="12.7109375" customWidth="1"/>
    <col min="8691" max="8691" width="4.140625" customWidth="1"/>
    <col min="8692" max="8692" width="45.28515625" customWidth="1"/>
    <col min="8693" max="8693" width="14.85546875" customWidth="1"/>
    <col min="8694" max="8694" width="12.28515625" customWidth="1"/>
    <col min="8695" max="8696" width="11.140625" customWidth="1"/>
    <col min="8697" max="8697" width="12.42578125" customWidth="1"/>
    <col min="8698" max="8698" width="11.42578125" customWidth="1"/>
    <col min="8699" max="8699" width="13.5703125" customWidth="1"/>
    <col min="8938" max="8938" width="23.140625" customWidth="1"/>
    <col min="8939" max="8939" width="42.85546875" customWidth="1"/>
    <col min="8941" max="8941" width="11.28515625" customWidth="1"/>
    <col min="8942" max="8942" width="12.85546875" customWidth="1"/>
    <col min="8943" max="8943" width="12.140625" customWidth="1"/>
    <col min="8944" max="8944" width="11.7109375" customWidth="1"/>
    <col min="8945" max="8945" width="11.42578125" customWidth="1"/>
    <col min="8946" max="8946" width="12.7109375" customWidth="1"/>
    <col min="8947" max="8947" width="4.140625" customWidth="1"/>
    <col min="8948" max="8948" width="45.28515625" customWidth="1"/>
    <col min="8949" max="8949" width="14.85546875" customWidth="1"/>
    <col min="8950" max="8950" width="12.28515625" customWidth="1"/>
    <col min="8951" max="8952" width="11.140625" customWidth="1"/>
    <col min="8953" max="8953" width="12.42578125" customWidth="1"/>
    <col min="8954" max="8954" width="11.42578125" customWidth="1"/>
    <col min="8955" max="8955" width="13.5703125" customWidth="1"/>
    <col min="9194" max="9194" width="23.140625" customWidth="1"/>
    <col min="9195" max="9195" width="42.85546875" customWidth="1"/>
    <col min="9197" max="9197" width="11.28515625" customWidth="1"/>
    <col min="9198" max="9198" width="12.85546875" customWidth="1"/>
    <col min="9199" max="9199" width="12.140625" customWidth="1"/>
    <col min="9200" max="9200" width="11.7109375" customWidth="1"/>
    <col min="9201" max="9201" width="11.42578125" customWidth="1"/>
    <col min="9202" max="9202" width="12.7109375" customWidth="1"/>
    <col min="9203" max="9203" width="4.140625" customWidth="1"/>
    <col min="9204" max="9204" width="45.28515625" customWidth="1"/>
    <col min="9205" max="9205" width="14.85546875" customWidth="1"/>
    <col min="9206" max="9206" width="12.28515625" customWidth="1"/>
    <col min="9207" max="9208" width="11.140625" customWidth="1"/>
    <col min="9209" max="9209" width="12.42578125" customWidth="1"/>
    <col min="9210" max="9210" width="11.42578125" customWidth="1"/>
    <col min="9211" max="9211" width="13.5703125" customWidth="1"/>
    <col min="9450" max="9450" width="23.140625" customWidth="1"/>
    <col min="9451" max="9451" width="42.85546875" customWidth="1"/>
    <col min="9453" max="9453" width="11.28515625" customWidth="1"/>
    <col min="9454" max="9454" width="12.85546875" customWidth="1"/>
    <col min="9455" max="9455" width="12.140625" customWidth="1"/>
    <col min="9456" max="9456" width="11.7109375" customWidth="1"/>
    <col min="9457" max="9457" width="11.42578125" customWidth="1"/>
    <col min="9458" max="9458" width="12.7109375" customWidth="1"/>
    <col min="9459" max="9459" width="4.140625" customWidth="1"/>
    <col min="9460" max="9460" width="45.28515625" customWidth="1"/>
    <col min="9461" max="9461" width="14.85546875" customWidth="1"/>
    <col min="9462" max="9462" width="12.28515625" customWidth="1"/>
    <col min="9463" max="9464" width="11.140625" customWidth="1"/>
    <col min="9465" max="9465" width="12.42578125" customWidth="1"/>
    <col min="9466" max="9466" width="11.42578125" customWidth="1"/>
    <col min="9467" max="9467" width="13.5703125" customWidth="1"/>
    <col min="9706" max="9706" width="23.140625" customWidth="1"/>
    <col min="9707" max="9707" width="42.85546875" customWidth="1"/>
    <col min="9709" max="9709" width="11.28515625" customWidth="1"/>
    <col min="9710" max="9710" width="12.85546875" customWidth="1"/>
    <col min="9711" max="9711" width="12.140625" customWidth="1"/>
    <col min="9712" max="9712" width="11.7109375" customWidth="1"/>
    <col min="9713" max="9713" width="11.42578125" customWidth="1"/>
    <col min="9714" max="9714" width="12.7109375" customWidth="1"/>
    <col min="9715" max="9715" width="4.140625" customWidth="1"/>
    <col min="9716" max="9716" width="45.28515625" customWidth="1"/>
    <col min="9717" max="9717" width="14.85546875" customWidth="1"/>
    <col min="9718" max="9718" width="12.28515625" customWidth="1"/>
    <col min="9719" max="9720" width="11.140625" customWidth="1"/>
    <col min="9721" max="9721" width="12.42578125" customWidth="1"/>
    <col min="9722" max="9722" width="11.42578125" customWidth="1"/>
    <col min="9723" max="9723" width="13.5703125" customWidth="1"/>
    <col min="9962" max="9962" width="23.140625" customWidth="1"/>
    <col min="9963" max="9963" width="42.85546875" customWidth="1"/>
    <col min="9965" max="9965" width="11.28515625" customWidth="1"/>
    <col min="9966" max="9966" width="12.85546875" customWidth="1"/>
    <col min="9967" max="9967" width="12.140625" customWidth="1"/>
    <col min="9968" max="9968" width="11.7109375" customWidth="1"/>
    <col min="9969" max="9969" width="11.42578125" customWidth="1"/>
    <col min="9970" max="9970" width="12.7109375" customWidth="1"/>
    <col min="9971" max="9971" width="4.140625" customWidth="1"/>
    <col min="9972" max="9972" width="45.28515625" customWidth="1"/>
    <col min="9973" max="9973" width="14.85546875" customWidth="1"/>
    <col min="9974" max="9974" width="12.28515625" customWidth="1"/>
    <col min="9975" max="9976" width="11.140625" customWidth="1"/>
    <col min="9977" max="9977" width="12.42578125" customWidth="1"/>
    <col min="9978" max="9978" width="11.42578125" customWidth="1"/>
    <col min="9979" max="9979" width="13.5703125" customWidth="1"/>
    <col min="10218" max="10218" width="23.140625" customWidth="1"/>
    <col min="10219" max="10219" width="42.85546875" customWidth="1"/>
    <col min="10221" max="10221" width="11.28515625" customWidth="1"/>
    <col min="10222" max="10222" width="12.85546875" customWidth="1"/>
    <col min="10223" max="10223" width="12.140625" customWidth="1"/>
    <col min="10224" max="10224" width="11.7109375" customWidth="1"/>
    <col min="10225" max="10225" width="11.42578125" customWidth="1"/>
    <col min="10226" max="10226" width="12.7109375" customWidth="1"/>
    <col min="10227" max="10227" width="4.140625" customWidth="1"/>
    <col min="10228" max="10228" width="45.28515625" customWidth="1"/>
    <col min="10229" max="10229" width="14.85546875" customWidth="1"/>
    <col min="10230" max="10230" width="12.28515625" customWidth="1"/>
    <col min="10231" max="10232" width="11.140625" customWidth="1"/>
    <col min="10233" max="10233" width="12.42578125" customWidth="1"/>
    <col min="10234" max="10234" width="11.42578125" customWidth="1"/>
    <col min="10235" max="10235" width="13.5703125" customWidth="1"/>
    <col min="10474" max="10474" width="23.140625" customWidth="1"/>
    <col min="10475" max="10475" width="42.85546875" customWidth="1"/>
    <col min="10477" max="10477" width="11.28515625" customWidth="1"/>
    <col min="10478" max="10478" width="12.85546875" customWidth="1"/>
    <col min="10479" max="10479" width="12.140625" customWidth="1"/>
    <col min="10480" max="10480" width="11.7109375" customWidth="1"/>
    <col min="10481" max="10481" width="11.42578125" customWidth="1"/>
    <col min="10482" max="10482" width="12.7109375" customWidth="1"/>
    <col min="10483" max="10483" width="4.140625" customWidth="1"/>
    <col min="10484" max="10484" width="45.28515625" customWidth="1"/>
    <col min="10485" max="10485" width="14.85546875" customWidth="1"/>
    <col min="10486" max="10486" width="12.28515625" customWidth="1"/>
    <col min="10487" max="10488" width="11.140625" customWidth="1"/>
    <col min="10489" max="10489" width="12.42578125" customWidth="1"/>
    <col min="10490" max="10490" width="11.42578125" customWidth="1"/>
    <col min="10491" max="10491" width="13.5703125" customWidth="1"/>
    <col min="10730" max="10730" width="23.140625" customWidth="1"/>
    <col min="10731" max="10731" width="42.85546875" customWidth="1"/>
    <col min="10733" max="10733" width="11.28515625" customWidth="1"/>
    <col min="10734" max="10734" width="12.85546875" customWidth="1"/>
    <col min="10735" max="10735" width="12.140625" customWidth="1"/>
    <col min="10736" max="10736" width="11.7109375" customWidth="1"/>
    <col min="10737" max="10737" width="11.42578125" customWidth="1"/>
    <col min="10738" max="10738" width="12.7109375" customWidth="1"/>
    <col min="10739" max="10739" width="4.140625" customWidth="1"/>
    <col min="10740" max="10740" width="45.28515625" customWidth="1"/>
    <col min="10741" max="10741" width="14.85546875" customWidth="1"/>
    <col min="10742" max="10742" width="12.28515625" customWidth="1"/>
    <col min="10743" max="10744" width="11.140625" customWidth="1"/>
    <col min="10745" max="10745" width="12.42578125" customWidth="1"/>
    <col min="10746" max="10746" width="11.42578125" customWidth="1"/>
    <col min="10747" max="10747" width="13.5703125" customWidth="1"/>
    <col min="10986" max="10986" width="23.140625" customWidth="1"/>
    <col min="10987" max="10987" width="42.85546875" customWidth="1"/>
    <col min="10989" max="10989" width="11.28515625" customWidth="1"/>
    <col min="10990" max="10990" width="12.85546875" customWidth="1"/>
    <col min="10991" max="10991" width="12.140625" customWidth="1"/>
    <col min="10992" max="10992" width="11.7109375" customWidth="1"/>
    <col min="10993" max="10993" width="11.42578125" customWidth="1"/>
    <col min="10994" max="10994" width="12.7109375" customWidth="1"/>
    <col min="10995" max="10995" width="4.140625" customWidth="1"/>
    <col min="10996" max="10996" width="45.28515625" customWidth="1"/>
    <col min="10997" max="10997" width="14.85546875" customWidth="1"/>
    <col min="10998" max="10998" width="12.28515625" customWidth="1"/>
    <col min="10999" max="11000" width="11.140625" customWidth="1"/>
    <col min="11001" max="11001" width="12.42578125" customWidth="1"/>
    <col min="11002" max="11002" width="11.42578125" customWidth="1"/>
    <col min="11003" max="11003" width="13.5703125" customWidth="1"/>
    <col min="11242" max="11242" width="23.140625" customWidth="1"/>
    <col min="11243" max="11243" width="42.85546875" customWidth="1"/>
    <col min="11245" max="11245" width="11.28515625" customWidth="1"/>
    <col min="11246" max="11246" width="12.85546875" customWidth="1"/>
    <col min="11247" max="11247" width="12.140625" customWidth="1"/>
    <col min="11248" max="11248" width="11.7109375" customWidth="1"/>
    <col min="11249" max="11249" width="11.42578125" customWidth="1"/>
    <col min="11250" max="11250" width="12.7109375" customWidth="1"/>
    <col min="11251" max="11251" width="4.140625" customWidth="1"/>
    <col min="11252" max="11252" width="45.28515625" customWidth="1"/>
    <col min="11253" max="11253" width="14.85546875" customWidth="1"/>
    <col min="11254" max="11254" width="12.28515625" customWidth="1"/>
    <col min="11255" max="11256" width="11.140625" customWidth="1"/>
    <col min="11257" max="11257" width="12.42578125" customWidth="1"/>
    <col min="11258" max="11258" width="11.42578125" customWidth="1"/>
    <col min="11259" max="11259" width="13.5703125" customWidth="1"/>
    <col min="11498" max="11498" width="23.140625" customWidth="1"/>
    <col min="11499" max="11499" width="42.85546875" customWidth="1"/>
    <col min="11501" max="11501" width="11.28515625" customWidth="1"/>
    <col min="11502" max="11502" width="12.85546875" customWidth="1"/>
    <col min="11503" max="11503" width="12.140625" customWidth="1"/>
    <col min="11504" max="11504" width="11.7109375" customWidth="1"/>
    <col min="11505" max="11505" width="11.42578125" customWidth="1"/>
    <col min="11506" max="11506" width="12.7109375" customWidth="1"/>
    <col min="11507" max="11507" width="4.140625" customWidth="1"/>
    <col min="11508" max="11508" width="45.28515625" customWidth="1"/>
    <col min="11509" max="11509" width="14.85546875" customWidth="1"/>
    <col min="11510" max="11510" width="12.28515625" customWidth="1"/>
    <col min="11511" max="11512" width="11.140625" customWidth="1"/>
    <col min="11513" max="11513" width="12.42578125" customWidth="1"/>
    <col min="11514" max="11514" width="11.42578125" customWidth="1"/>
    <col min="11515" max="11515" width="13.5703125" customWidth="1"/>
    <col min="11754" max="11754" width="23.140625" customWidth="1"/>
    <col min="11755" max="11755" width="42.85546875" customWidth="1"/>
    <col min="11757" max="11757" width="11.28515625" customWidth="1"/>
    <col min="11758" max="11758" width="12.85546875" customWidth="1"/>
    <col min="11759" max="11759" width="12.140625" customWidth="1"/>
    <col min="11760" max="11760" width="11.7109375" customWidth="1"/>
    <col min="11761" max="11761" width="11.42578125" customWidth="1"/>
    <col min="11762" max="11762" width="12.7109375" customWidth="1"/>
    <col min="11763" max="11763" width="4.140625" customWidth="1"/>
    <col min="11764" max="11764" width="45.28515625" customWidth="1"/>
    <col min="11765" max="11765" width="14.85546875" customWidth="1"/>
    <col min="11766" max="11766" width="12.28515625" customWidth="1"/>
    <col min="11767" max="11768" width="11.140625" customWidth="1"/>
    <col min="11769" max="11769" width="12.42578125" customWidth="1"/>
    <col min="11770" max="11770" width="11.42578125" customWidth="1"/>
    <col min="11771" max="11771" width="13.5703125" customWidth="1"/>
    <col min="12010" max="12010" width="23.140625" customWidth="1"/>
    <col min="12011" max="12011" width="42.85546875" customWidth="1"/>
    <col min="12013" max="12013" width="11.28515625" customWidth="1"/>
    <col min="12014" max="12014" width="12.85546875" customWidth="1"/>
    <col min="12015" max="12015" width="12.140625" customWidth="1"/>
    <col min="12016" max="12016" width="11.7109375" customWidth="1"/>
    <col min="12017" max="12017" width="11.42578125" customWidth="1"/>
    <col min="12018" max="12018" width="12.7109375" customWidth="1"/>
    <col min="12019" max="12019" width="4.140625" customWidth="1"/>
    <col min="12020" max="12020" width="45.28515625" customWidth="1"/>
    <col min="12021" max="12021" width="14.85546875" customWidth="1"/>
    <col min="12022" max="12022" width="12.28515625" customWidth="1"/>
    <col min="12023" max="12024" width="11.140625" customWidth="1"/>
    <col min="12025" max="12025" width="12.42578125" customWidth="1"/>
    <col min="12026" max="12026" width="11.42578125" customWidth="1"/>
    <col min="12027" max="12027" width="13.5703125" customWidth="1"/>
    <col min="12266" max="12266" width="23.140625" customWidth="1"/>
    <col min="12267" max="12267" width="42.85546875" customWidth="1"/>
    <col min="12269" max="12269" width="11.28515625" customWidth="1"/>
    <col min="12270" max="12270" width="12.85546875" customWidth="1"/>
    <col min="12271" max="12271" width="12.140625" customWidth="1"/>
    <col min="12272" max="12272" width="11.7109375" customWidth="1"/>
    <col min="12273" max="12273" width="11.42578125" customWidth="1"/>
    <col min="12274" max="12274" width="12.7109375" customWidth="1"/>
    <col min="12275" max="12275" width="4.140625" customWidth="1"/>
    <col min="12276" max="12276" width="45.28515625" customWidth="1"/>
    <col min="12277" max="12277" width="14.85546875" customWidth="1"/>
    <col min="12278" max="12278" width="12.28515625" customWidth="1"/>
    <col min="12279" max="12280" width="11.140625" customWidth="1"/>
    <col min="12281" max="12281" width="12.42578125" customWidth="1"/>
    <col min="12282" max="12282" width="11.42578125" customWidth="1"/>
    <col min="12283" max="12283" width="13.5703125" customWidth="1"/>
    <col min="12522" max="12522" width="23.140625" customWidth="1"/>
    <col min="12523" max="12523" width="42.85546875" customWidth="1"/>
    <col min="12525" max="12525" width="11.28515625" customWidth="1"/>
    <col min="12526" max="12526" width="12.85546875" customWidth="1"/>
    <col min="12527" max="12527" width="12.140625" customWidth="1"/>
    <col min="12528" max="12528" width="11.7109375" customWidth="1"/>
    <col min="12529" max="12529" width="11.42578125" customWidth="1"/>
    <col min="12530" max="12530" width="12.7109375" customWidth="1"/>
    <col min="12531" max="12531" width="4.140625" customWidth="1"/>
    <col min="12532" max="12532" width="45.28515625" customWidth="1"/>
    <col min="12533" max="12533" width="14.85546875" customWidth="1"/>
    <col min="12534" max="12534" width="12.28515625" customWidth="1"/>
    <col min="12535" max="12536" width="11.140625" customWidth="1"/>
    <col min="12537" max="12537" width="12.42578125" customWidth="1"/>
    <col min="12538" max="12538" width="11.42578125" customWidth="1"/>
    <col min="12539" max="12539" width="13.5703125" customWidth="1"/>
    <col min="12778" max="12778" width="23.140625" customWidth="1"/>
    <col min="12779" max="12779" width="42.85546875" customWidth="1"/>
    <col min="12781" max="12781" width="11.28515625" customWidth="1"/>
    <col min="12782" max="12782" width="12.85546875" customWidth="1"/>
    <col min="12783" max="12783" width="12.140625" customWidth="1"/>
    <col min="12784" max="12784" width="11.7109375" customWidth="1"/>
    <col min="12785" max="12785" width="11.42578125" customWidth="1"/>
    <col min="12786" max="12786" width="12.7109375" customWidth="1"/>
    <col min="12787" max="12787" width="4.140625" customWidth="1"/>
    <col min="12788" max="12788" width="45.28515625" customWidth="1"/>
    <col min="12789" max="12789" width="14.85546875" customWidth="1"/>
    <col min="12790" max="12790" width="12.28515625" customWidth="1"/>
    <col min="12791" max="12792" width="11.140625" customWidth="1"/>
    <col min="12793" max="12793" width="12.42578125" customWidth="1"/>
    <col min="12794" max="12794" width="11.42578125" customWidth="1"/>
    <col min="12795" max="12795" width="13.5703125" customWidth="1"/>
    <col min="13034" max="13034" width="23.140625" customWidth="1"/>
    <col min="13035" max="13035" width="42.85546875" customWidth="1"/>
    <col min="13037" max="13037" width="11.28515625" customWidth="1"/>
    <col min="13038" max="13038" width="12.85546875" customWidth="1"/>
    <col min="13039" max="13039" width="12.140625" customWidth="1"/>
    <col min="13040" max="13040" width="11.7109375" customWidth="1"/>
    <col min="13041" max="13041" width="11.42578125" customWidth="1"/>
    <col min="13042" max="13042" width="12.7109375" customWidth="1"/>
    <col min="13043" max="13043" width="4.140625" customWidth="1"/>
    <col min="13044" max="13044" width="45.28515625" customWidth="1"/>
    <col min="13045" max="13045" width="14.85546875" customWidth="1"/>
    <col min="13046" max="13046" width="12.28515625" customWidth="1"/>
    <col min="13047" max="13048" width="11.140625" customWidth="1"/>
    <col min="13049" max="13049" width="12.42578125" customWidth="1"/>
    <col min="13050" max="13050" width="11.42578125" customWidth="1"/>
    <col min="13051" max="13051" width="13.5703125" customWidth="1"/>
    <col min="13290" max="13290" width="23.140625" customWidth="1"/>
    <col min="13291" max="13291" width="42.85546875" customWidth="1"/>
    <col min="13293" max="13293" width="11.28515625" customWidth="1"/>
    <col min="13294" max="13294" width="12.85546875" customWidth="1"/>
    <col min="13295" max="13295" width="12.140625" customWidth="1"/>
    <col min="13296" max="13296" width="11.7109375" customWidth="1"/>
    <col min="13297" max="13297" width="11.42578125" customWidth="1"/>
    <col min="13298" max="13298" width="12.7109375" customWidth="1"/>
    <col min="13299" max="13299" width="4.140625" customWidth="1"/>
    <col min="13300" max="13300" width="45.28515625" customWidth="1"/>
    <col min="13301" max="13301" width="14.85546875" customWidth="1"/>
    <col min="13302" max="13302" width="12.28515625" customWidth="1"/>
    <col min="13303" max="13304" width="11.140625" customWidth="1"/>
    <col min="13305" max="13305" width="12.42578125" customWidth="1"/>
    <col min="13306" max="13306" width="11.42578125" customWidth="1"/>
    <col min="13307" max="13307" width="13.5703125" customWidth="1"/>
    <col min="13546" max="13546" width="23.140625" customWidth="1"/>
    <col min="13547" max="13547" width="42.85546875" customWidth="1"/>
    <col min="13549" max="13549" width="11.28515625" customWidth="1"/>
    <col min="13550" max="13550" width="12.85546875" customWidth="1"/>
    <col min="13551" max="13551" width="12.140625" customWidth="1"/>
    <col min="13552" max="13552" width="11.7109375" customWidth="1"/>
    <col min="13553" max="13553" width="11.42578125" customWidth="1"/>
    <col min="13554" max="13554" width="12.7109375" customWidth="1"/>
    <col min="13555" max="13555" width="4.140625" customWidth="1"/>
    <col min="13556" max="13556" width="45.28515625" customWidth="1"/>
    <col min="13557" max="13557" width="14.85546875" customWidth="1"/>
    <col min="13558" max="13558" width="12.28515625" customWidth="1"/>
    <col min="13559" max="13560" width="11.140625" customWidth="1"/>
    <col min="13561" max="13561" width="12.42578125" customWidth="1"/>
    <col min="13562" max="13562" width="11.42578125" customWidth="1"/>
    <col min="13563" max="13563" width="13.5703125" customWidth="1"/>
    <col min="13802" max="13802" width="23.140625" customWidth="1"/>
    <col min="13803" max="13803" width="42.85546875" customWidth="1"/>
    <col min="13805" max="13805" width="11.28515625" customWidth="1"/>
    <col min="13806" max="13806" width="12.85546875" customWidth="1"/>
    <col min="13807" max="13807" width="12.140625" customWidth="1"/>
    <col min="13808" max="13808" width="11.7109375" customWidth="1"/>
    <col min="13809" max="13809" width="11.42578125" customWidth="1"/>
    <col min="13810" max="13810" width="12.7109375" customWidth="1"/>
    <col min="13811" max="13811" width="4.140625" customWidth="1"/>
    <col min="13812" max="13812" width="45.28515625" customWidth="1"/>
    <col min="13813" max="13813" width="14.85546875" customWidth="1"/>
    <col min="13814" max="13814" width="12.28515625" customWidth="1"/>
    <col min="13815" max="13816" width="11.140625" customWidth="1"/>
    <col min="13817" max="13817" width="12.42578125" customWidth="1"/>
    <col min="13818" max="13818" width="11.42578125" customWidth="1"/>
    <col min="13819" max="13819" width="13.5703125" customWidth="1"/>
    <col min="14058" max="14058" width="23.140625" customWidth="1"/>
    <col min="14059" max="14059" width="42.85546875" customWidth="1"/>
    <col min="14061" max="14061" width="11.28515625" customWidth="1"/>
    <col min="14062" max="14062" width="12.85546875" customWidth="1"/>
    <col min="14063" max="14063" width="12.140625" customWidth="1"/>
    <col min="14064" max="14064" width="11.7109375" customWidth="1"/>
    <col min="14065" max="14065" width="11.42578125" customWidth="1"/>
    <col min="14066" max="14066" width="12.7109375" customWidth="1"/>
    <col min="14067" max="14067" width="4.140625" customWidth="1"/>
    <col min="14068" max="14068" width="45.28515625" customWidth="1"/>
    <col min="14069" max="14069" width="14.85546875" customWidth="1"/>
    <col min="14070" max="14070" width="12.28515625" customWidth="1"/>
    <col min="14071" max="14072" width="11.140625" customWidth="1"/>
    <col min="14073" max="14073" width="12.42578125" customWidth="1"/>
    <col min="14074" max="14074" width="11.42578125" customWidth="1"/>
    <col min="14075" max="14075" width="13.5703125" customWidth="1"/>
    <col min="14314" max="14314" width="23.140625" customWidth="1"/>
    <col min="14315" max="14315" width="42.85546875" customWidth="1"/>
    <col min="14317" max="14317" width="11.28515625" customWidth="1"/>
    <col min="14318" max="14318" width="12.85546875" customWidth="1"/>
    <col min="14319" max="14319" width="12.140625" customWidth="1"/>
    <col min="14320" max="14320" width="11.7109375" customWidth="1"/>
    <col min="14321" max="14321" width="11.42578125" customWidth="1"/>
    <col min="14322" max="14322" width="12.7109375" customWidth="1"/>
    <col min="14323" max="14323" width="4.140625" customWidth="1"/>
    <col min="14324" max="14324" width="45.28515625" customWidth="1"/>
    <col min="14325" max="14325" width="14.85546875" customWidth="1"/>
    <col min="14326" max="14326" width="12.28515625" customWidth="1"/>
    <col min="14327" max="14328" width="11.140625" customWidth="1"/>
    <col min="14329" max="14329" width="12.42578125" customWidth="1"/>
    <col min="14330" max="14330" width="11.42578125" customWidth="1"/>
    <col min="14331" max="14331" width="13.5703125" customWidth="1"/>
    <col min="14570" max="14570" width="23.140625" customWidth="1"/>
    <col min="14571" max="14571" width="42.85546875" customWidth="1"/>
    <col min="14573" max="14573" width="11.28515625" customWidth="1"/>
    <col min="14574" max="14574" width="12.85546875" customWidth="1"/>
    <col min="14575" max="14575" width="12.140625" customWidth="1"/>
    <col min="14576" max="14576" width="11.7109375" customWidth="1"/>
    <col min="14577" max="14577" width="11.42578125" customWidth="1"/>
    <col min="14578" max="14578" width="12.7109375" customWidth="1"/>
    <col min="14579" max="14579" width="4.140625" customWidth="1"/>
    <col min="14580" max="14580" width="45.28515625" customWidth="1"/>
    <col min="14581" max="14581" width="14.85546875" customWidth="1"/>
    <col min="14582" max="14582" width="12.28515625" customWidth="1"/>
    <col min="14583" max="14584" width="11.140625" customWidth="1"/>
    <col min="14585" max="14585" width="12.42578125" customWidth="1"/>
    <col min="14586" max="14586" width="11.42578125" customWidth="1"/>
    <col min="14587" max="14587" width="13.5703125" customWidth="1"/>
    <col min="14826" max="14826" width="23.140625" customWidth="1"/>
    <col min="14827" max="14827" width="42.85546875" customWidth="1"/>
    <col min="14829" max="14829" width="11.28515625" customWidth="1"/>
    <col min="14830" max="14830" width="12.85546875" customWidth="1"/>
    <col min="14831" max="14831" width="12.140625" customWidth="1"/>
    <col min="14832" max="14832" width="11.7109375" customWidth="1"/>
    <col min="14833" max="14833" width="11.42578125" customWidth="1"/>
    <col min="14834" max="14834" width="12.7109375" customWidth="1"/>
    <col min="14835" max="14835" width="4.140625" customWidth="1"/>
    <col min="14836" max="14836" width="45.28515625" customWidth="1"/>
    <col min="14837" max="14837" width="14.85546875" customWidth="1"/>
    <col min="14838" max="14838" width="12.28515625" customWidth="1"/>
    <col min="14839" max="14840" width="11.140625" customWidth="1"/>
    <col min="14841" max="14841" width="12.42578125" customWidth="1"/>
    <col min="14842" max="14842" width="11.42578125" customWidth="1"/>
    <col min="14843" max="14843" width="13.5703125" customWidth="1"/>
    <col min="15082" max="15082" width="23.140625" customWidth="1"/>
    <col min="15083" max="15083" width="42.85546875" customWidth="1"/>
    <col min="15085" max="15085" width="11.28515625" customWidth="1"/>
    <col min="15086" max="15086" width="12.85546875" customWidth="1"/>
    <col min="15087" max="15087" width="12.140625" customWidth="1"/>
    <col min="15088" max="15088" width="11.7109375" customWidth="1"/>
    <col min="15089" max="15089" width="11.42578125" customWidth="1"/>
    <col min="15090" max="15090" width="12.7109375" customWidth="1"/>
    <col min="15091" max="15091" width="4.140625" customWidth="1"/>
    <col min="15092" max="15092" width="45.28515625" customWidth="1"/>
    <col min="15093" max="15093" width="14.85546875" customWidth="1"/>
    <col min="15094" max="15094" width="12.28515625" customWidth="1"/>
    <col min="15095" max="15096" width="11.140625" customWidth="1"/>
    <col min="15097" max="15097" width="12.42578125" customWidth="1"/>
    <col min="15098" max="15098" width="11.42578125" customWidth="1"/>
    <col min="15099" max="15099" width="13.5703125" customWidth="1"/>
    <col min="15338" max="15338" width="23.140625" customWidth="1"/>
    <col min="15339" max="15339" width="42.85546875" customWidth="1"/>
    <col min="15341" max="15341" width="11.28515625" customWidth="1"/>
    <col min="15342" max="15342" width="12.85546875" customWidth="1"/>
    <col min="15343" max="15343" width="12.140625" customWidth="1"/>
    <col min="15344" max="15344" width="11.7109375" customWidth="1"/>
    <col min="15345" max="15345" width="11.42578125" customWidth="1"/>
    <col min="15346" max="15346" width="12.7109375" customWidth="1"/>
    <col min="15347" max="15347" width="4.140625" customWidth="1"/>
    <col min="15348" max="15348" width="45.28515625" customWidth="1"/>
    <col min="15349" max="15349" width="14.85546875" customWidth="1"/>
    <col min="15350" max="15350" width="12.28515625" customWidth="1"/>
    <col min="15351" max="15352" width="11.140625" customWidth="1"/>
    <col min="15353" max="15353" width="12.42578125" customWidth="1"/>
    <col min="15354" max="15354" width="11.42578125" customWidth="1"/>
    <col min="15355" max="15355" width="13.5703125" customWidth="1"/>
    <col min="15594" max="15594" width="23.140625" customWidth="1"/>
    <col min="15595" max="15595" width="42.85546875" customWidth="1"/>
    <col min="15597" max="15597" width="11.28515625" customWidth="1"/>
    <col min="15598" max="15598" width="12.85546875" customWidth="1"/>
    <col min="15599" max="15599" width="12.140625" customWidth="1"/>
    <col min="15600" max="15600" width="11.7109375" customWidth="1"/>
    <col min="15601" max="15601" width="11.42578125" customWidth="1"/>
    <col min="15602" max="15602" width="12.7109375" customWidth="1"/>
    <col min="15603" max="15603" width="4.140625" customWidth="1"/>
    <col min="15604" max="15604" width="45.28515625" customWidth="1"/>
    <col min="15605" max="15605" width="14.85546875" customWidth="1"/>
    <col min="15606" max="15606" width="12.28515625" customWidth="1"/>
    <col min="15607" max="15608" width="11.140625" customWidth="1"/>
    <col min="15609" max="15609" width="12.42578125" customWidth="1"/>
    <col min="15610" max="15610" width="11.42578125" customWidth="1"/>
    <col min="15611" max="15611" width="13.5703125" customWidth="1"/>
    <col min="15850" max="15850" width="23.140625" customWidth="1"/>
    <col min="15851" max="15851" width="42.85546875" customWidth="1"/>
    <col min="15853" max="15853" width="11.28515625" customWidth="1"/>
    <col min="15854" max="15854" width="12.85546875" customWidth="1"/>
    <col min="15855" max="15855" width="12.140625" customWidth="1"/>
    <col min="15856" max="15856" width="11.7109375" customWidth="1"/>
    <col min="15857" max="15857" width="11.42578125" customWidth="1"/>
    <col min="15858" max="15858" width="12.7109375" customWidth="1"/>
    <col min="15859" max="15859" width="4.140625" customWidth="1"/>
    <col min="15860" max="15860" width="45.28515625" customWidth="1"/>
    <col min="15861" max="15861" width="14.85546875" customWidth="1"/>
    <col min="15862" max="15862" width="12.28515625" customWidth="1"/>
    <col min="15863" max="15864" width="11.140625" customWidth="1"/>
    <col min="15865" max="15865" width="12.42578125" customWidth="1"/>
    <col min="15866" max="15866" width="11.42578125" customWidth="1"/>
    <col min="15867" max="15867" width="13.5703125" customWidth="1"/>
    <col min="16106" max="16106" width="23.140625" customWidth="1"/>
    <col min="16107" max="16107" width="42.85546875" customWidth="1"/>
    <col min="16109" max="16109" width="11.28515625" customWidth="1"/>
    <col min="16110" max="16110" width="12.85546875" customWidth="1"/>
    <col min="16111" max="16111" width="12.140625" customWidth="1"/>
    <col min="16112" max="16112" width="11.7109375" customWidth="1"/>
    <col min="16113" max="16113" width="11.42578125" customWidth="1"/>
    <col min="16114" max="16114" width="12.7109375" customWidth="1"/>
    <col min="16115" max="16115" width="4.140625" customWidth="1"/>
    <col min="16116" max="16116" width="45.28515625" customWidth="1"/>
    <col min="16117" max="16117" width="14.85546875" customWidth="1"/>
    <col min="16118" max="16118" width="12.28515625" customWidth="1"/>
    <col min="16119" max="16120" width="11.140625" customWidth="1"/>
    <col min="16121" max="16121" width="12.42578125" customWidth="1"/>
    <col min="16122" max="16122" width="11.42578125" customWidth="1"/>
    <col min="16123" max="1612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177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177</v>
      </c>
      <c r="B5" s="2"/>
      <c r="C5" s="2"/>
      <c r="D5" s="2"/>
      <c r="E5" s="2"/>
      <c r="F5" s="2"/>
      <c r="G5" s="3"/>
      <c r="H5" s="3"/>
      <c r="I5" s="4"/>
      <c r="J5" s="2" t="s">
        <v>178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178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  <c r="W8" s="6"/>
    </row>
    <row r="9" spans="1:23" ht="15.7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6.5" thickBot="1" x14ac:dyDescent="0.3">
      <c r="A10" s="11" t="s">
        <v>6</v>
      </c>
      <c r="B10" s="12">
        <f>B12+B13</f>
        <v>20795.8</v>
      </c>
      <c r="C10" s="13"/>
      <c r="D10" s="13"/>
      <c r="E10" s="13"/>
      <c r="F10" s="13"/>
      <c r="G10" s="13"/>
      <c r="H10" s="14"/>
      <c r="I10" s="4"/>
      <c r="J10" s="116"/>
      <c r="K10" s="117"/>
      <c r="L10" s="118" t="s">
        <v>7</v>
      </c>
      <c r="M10" s="119" t="s">
        <v>127</v>
      </c>
      <c r="N10" s="119" t="s">
        <v>127</v>
      </c>
      <c r="O10" s="119" t="s">
        <v>128</v>
      </c>
      <c r="P10" s="119" t="s">
        <v>129</v>
      </c>
      <c r="Q10" s="118" t="s">
        <v>130</v>
      </c>
      <c r="R10" s="119" t="s">
        <v>8</v>
      </c>
      <c r="S10" s="120"/>
      <c r="T10" s="121" t="s">
        <v>9</v>
      </c>
      <c r="U10" s="121"/>
      <c r="V10" s="121" t="s">
        <v>3</v>
      </c>
      <c r="W10" s="122" t="s">
        <v>3</v>
      </c>
    </row>
    <row r="11" spans="1:23" ht="15.75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5" t="s">
        <v>12</v>
      </c>
      <c r="M11" s="125" t="s">
        <v>131</v>
      </c>
      <c r="N11" s="125" t="s">
        <v>131</v>
      </c>
      <c r="O11" s="125" t="s">
        <v>132</v>
      </c>
      <c r="P11" s="125" t="s">
        <v>131</v>
      </c>
      <c r="Q11" s="125" t="s">
        <v>131</v>
      </c>
      <c r="R11" s="125" t="s">
        <v>13</v>
      </c>
      <c r="S11" s="125" t="s">
        <v>14</v>
      </c>
      <c r="T11" s="125" t="s">
        <v>15</v>
      </c>
      <c r="U11" s="125" t="s">
        <v>16</v>
      </c>
      <c r="V11" s="125" t="s">
        <v>17</v>
      </c>
      <c r="W11" s="125" t="s">
        <v>18</v>
      </c>
    </row>
    <row r="12" spans="1:23" ht="16.5" thickBot="1" x14ac:dyDescent="0.3">
      <c r="A12" s="19" t="s">
        <v>19</v>
      </c>
      <c r="B12" s="12">
        <v>13474.4</v>
      </c>
      <c r="C12" s="13"/>
      <c r="D12" s="13"/>
      <c r="E12" s="13"/>
      <c r="F12" s="13"/>
      <c r="G12" s="13"/>
      <c r="H12" s="14"/>
      <c r="I12" s="4"/>
      <c r="J12" s="123"/>
      <c r="K12" s="124"/>
      <c r="L12" s="126" t="s">
        <v>3</v>
      </c>
      <c r="M12" s="126" t="s">
        <v>133</v>
      </c>
      <c r="N12" s="126" t="s">
        <v>176</v>
      </c>
      <c r="O12" s="126" t="s">
        <v>131</v>
      </c>
      <c r="P12" s="126"/>
      <c r="Q12" s="126"/>
      <c r="R12" s="126" t="s">
        <v>20</v>
      </c>
      <c r="S12" s="126"/>
      <c r="T12" s="126"/>
      <c r="U12" s="126"/>
      <c r="V12" s="126"/>
      <c r="W12" s="126"/>
    </row>
    <row r="13" spans="1:23" ht="16.5" thickBot="1" x14ac:dyDescent="0.3">
      <c r="A13" s="20" t="s">
        <v>21</v>
      </c>
      <c r="B13" s="21">
        <f>723.1+6598.3</f>
        <v>7321.4000000000005</v>
      </c>
      <c r="C13" s="22"/>
      <c r="D13" s="22"/>
      <c r="E13" s="22"/>
      <c r="F13" s="22"/>
      <c r="G13" s="22"/>
      <c r="H13" s="23"/>
      <c r="I13" s="4"/>
      <c r="J13" s="127"/>
      <c r="K13" s="128"/>
      <c r="L13" s="126" t="s">
        <v>22</v>
      </c>
      <c r="M13" s="126" t="s">
        <v>22</v>
      </c>
      <c r="N13" s="126" t="s">
        <v>22</v>
      </c>
      <c r="O13" s="126" t="s">
        <v>22</v>
      </c>
      <c r="P13" s="126" t="s">
        <v>22</v>
      </c>
      <c r="Q13" s="126" t="s">
        <v>22</v>
      </c>
      <c r="R13" s="126" t="s">
        <v>23</v>
      </c>
      <c r="S13" s="126" t="s">
        <v>22</v>
      </c>
      <c r="T13" s="126" t="s">
        <v>22</v>
      </c>
      <c r="U13" s="126" t="s">
        <v>22</v>
      </c>
      <c r="V13" s="126" t="s">
        <v>22</v>
      </c>
      <c r="W13" s="126" t="s">
        <v>22</v>
      </c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9" t="s">
        <v>27</v>
      </c>
      <c r="K14" s="130" t="s">
        <v>195</v>
      </c>
      <c r="L14" s="131">
        <v>0</v>
      </c>
      <c r="M14" s="131"/>
      <c r="N14" s="131"/>
      <c r="O14" s="131"/>
      <c r="P14" s="131"/>
      <c r="Q14" s="131"/>
      <c r="R14" s="132"/>
      <c r="S14" s="147"/>
      <c r="T14" s="132"/>
      <c r="U14" s="132"/>
      <c r="V14" s="132"/>
      <c r="W14" s="30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3"/>
      <c r="K15" s="124"/>
      <c r="L15" s="125"/>
      <c r="M15" s="146"/>
      <c r="N15" s="146"/>
      <c r="O15" s="146"/>
      <c r="P15" s="146"/>
      <c r="Q15" s="146"/>
      <c r="R15" s="125"/>
      <c r="S15" s="125"/>
      <c r="T15" s="125"/>
      <c r="U15" s="125"/>
      <c r="V15" s="125"/>
      <c r="W15" s="125"/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</v>
      </c>
      <c r="K16" s="135" t="s">
        <v>196</v>
      </c>
      <c r="L16" s="139">
        <f>L17+L18+L19+L20</f>
        <v>0</v>
      </c>
      <c r="M16" s="139">
        <f t="shared" ref="M16:W16" si="0">M17+M18+M19+M20</f>
        <v>0</v>
      </c>
      <c r="N16" s="139">
        <f t="shared" si="0"/>
        <v>0</v>
      </c>
      <c r="O16" s="139">
        <f t="shared" si="0"/>
        <v>0</v>
      </c>
      <c r="P16" s="139">
        <f t="shared" si="0"/>
        <v>0</v>
      </c>
      <c r="Q16" s="139">
        <f t="shared" si="0"/>
        <v>0</v>
      </c>
      <c r="R16" s="139">
        <f t="shared" si="0"/>
        <v>0</v>
      </c>
      <c r="S16" s="139">
        <f t="shared" si="0"/>
        <v>0</v>
      </c>
      <c r="T16" s="139">
        <f t="shared" si="0"/>
        <v>0</v>
      </c>
      <c r="U16" s="139">
        <f t="shared" si="0"/>
        <v>0</v>
      </c>
      <c r="V16" s="139">
        <f t="shared" si="0"/>
        <v>0</v>
      </c>
      <c r="W16" s="140">
        <f t="shared" si="0"/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1.1000000000000001</v>
      </c>
      <c r="K17" s="135" t="s">
        <v>52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1.2</v>
      </c>
      <c r="K18" s="135" t="s">
        <v>54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D19*2*20795.8</f>
        <v>138915.94399999999</v>
      </c>
      <c r="D19" s="42">
        <v>3.34</v>
      </c>
      <c r="E19" s="41">
        <f>F19*2*20795.8</f>
        <v>138915.94399999999</v>
      </c>
      <c r="F19" s="42">
        <v>3.34</v>
      </c>
      <c r="G19" s="43">
        <f>C19-E19</f>
        <v>0</v>
      </c>
      <c r="H19" s="42">
        <f>D19-F19</f>
        <v>0</v>
      </c>
      <c r="I19" s="44"/>
      <c r="J19" s="134">
        <v>1.3</v>
      </c>
      <c r="K19" s="135" t="s">
        <v>201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f t="shared" ref="R19:R20" si="1">S19+T19+U19+V19+W19</f>
        <v>0</v>
      </c>
      <c r="S19" s="139">
        <v>0</v>
      </c>
      <c r="T19" s="139">
        <v>0</v>
      </c>
      <c r="U19" s="139">
        <v>0</v>
      </c>
      <c r="V19" s="139">
        <v>0</v>
      </c>
      <c r="W19" s="140">
        <v>0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1.4</v>
      </c>
      <c r="K20" s="135" t="s">
        <v>202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f t="shared" si="1"/>
        <v>0</v>
      </c>
      <c r="S20" s="139">
        <v>0</v>
      </c>
      <c r="T20" s="139">
        <v>0</v>
      </c>
      <c r="U20" s="139">
        <v>0</v>
      </c>
      <c r="V20" s="139">
        <v>0</v>
      </c>
      <c r="W20" s="140"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/>
      <c r="K21" s="135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0"/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</v>
      </c>
      <c r="K22" s="135" t="s">
        <v>197</v>
      </c>
      <c r="L22" s="139">
        <f>L23+L24+L25+L26</f>
        <v>1083655.6400000001</v>
      </c>
      <c r="M22" s="139">
        <f t="shared" ref="M22:W22" si="2">M23+M24+M25+M26</f>
        <v>1204.3899999999999</v>
      </c>
      <c r="N22" s="139">
        <f t="shared" si="2"/>
        <v>5218.9400000000005</v>
      </c>
      <c r="O22" s="139">
        <f t="shared" si="2"/>
        <v>1806.73</v>
      </c>
      <c r="P22" s="139">
        <f t="shared" si="2"/>
        <v>2007.27</v>
      </c>
      <c r="Q22" s="139">
        <f t="shared" si="2"/>
        <v>38539.659999999996</v>
      </c>
      <c r="R22" s="139">
        <f t="shared" si="2"/>
        <v>0</v>
      </c>
      <c r="S22" s="139">
        <f t="shared" si="2"/>
        <v>0</v>
      </c>
      <c r="T22" s="139">
        <f t="shared" si="2"/>
        <v>0</v>
      </c>
      <c r="U22" s="139">
        <f t="shared" si="2"/>
        <v>0</v>
      </c>
      <c r="V22" s="139">
        <f t="shared" si="2"/>
        <v>0</v>
      </c>
      <c r="W22" s="140">
        <f t="shared" si="2"/>
        <v>0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2.1</v>
      </c>
      <c r="K23" s="135" t="s">
        <v>37</v>
      </c>
      <c r="L23" s="139">
        <f>128741.69-2895.41</f>
        <v>125846.28</v>
      </c>
      <c r="M23" s="139">
        <v>201.99</v>
      </c>
      <c r="N23" s="139">
        <v>875.38</v>
      </c>
      <c r="O23" s="139">
        <v>300.98</v>
      </c>
      <c r="P23" s="139">
        <v>336.64</v>
      </c>
      <c r="Q23" s="139">
        <v>6464.12</v>
      </c>
      <c r="R23" s="139">
        <f>S23+T23+U23+V23+W23</f>
        <v>0</v>
      </c>
      <c r="S23" s="139">
        <v>0</v>
      </c>
      <c r="T23" s="139">
        <v>0</v>
      </c>
      <c r="U23" s="139">
        <v>0</v>
      </c>
      <c r="V23" s="139">
        <v>0</v>
      </c>
      <c r="W23" s="162"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2.2000000000000002</v>
      </c>
      <c r="K24" s="135" t="s">
        <v>40</v>
      </c>
      <c r="L24" s="139">
        <f>194031.36+10412.64+386923.6+2747.14-8763.74</f>
        <v>585351</v>
      </c>
      <c r="M24" s="139">
        <v>606.5</v>
      </c>
      <c r="N24" s="139">
        <v>2628</v>
      </c>
      <c r="O24" s="139">
        <v>911.9</v>
      </c>
      <c r="P24" s="139">
        <v>1010.8</v>
      </c>
      <c r="Q24" s="139">
        <v>19406.8</v>
      </c>
      <c r="R24" s="139">
        <f>S24+T24+U24+V24+W24</f>
        <v>0</v>
      </c>
      <c r="S24" s="139">
        <v>0</v>
      </c>
      <c r="T24" s="139">
        <v>0</v>
      </c>
      <c r="U24" s="139">
        <v>0</v>
      </c>
      <c r="V24" s="139">
        <v>0</v>
      </c>
      <c r="W24" s="162">
        <v>0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2.2999999999999998</v>
      </c>
      <c r="K25" s="135" t="s">
        <v>203</v>
      </c>
      <c r="L25" s="139">
        <f>27673.04-2747.14</f>
        <v>24925.9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:R26" si="3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2.4</v>
      </c>
      <c r="K26" s="135" t="s">
        <v>204</v>
      </c>
      <c r="L26" s="137">
        <f>252516.94+95015.52</f>
        <v>347532.46</v>
      </c>
      <c r="M26" s="139">
        <v>395.9</v>
      </c>
      <c r="N26" s="139">
        <v>1715.56</v>
      </c>
      <c r="O26" s="139">
        <v>593.85</v>
      </c>
      <c r="P26" s="139">
        <v>659.83</v>
      </c>
      <c r="Q26" s="139">
        <v>12668.74</v>
      </c>
      <c r="R26" s="139">
        <f t="shared" si="3"/>
        <v>0</v>
      </c>
      <c r="S26" s="139">
        <v>0</v>
      </c>
      <c r="T26" s="139">
        <v>0</v>
      </c>
      <c r="U26" s="139">
        <v>0</v>
      </c>
      <c r="V26" s="139">
        <v>0</v>
      </c>
      <c r="W26" s="140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7"/>
      <c r="M27" s="150"/>
      <c r="N27" s="150"/>
      <c r="O27" s="150"/>
      <c r="P27" s="150"/>
      <c r="Q27" s="150"/>
      <c r="R27" s="139"/>
      <c r="S27" s="139"/>
      <c r="T27" s="139"/>
      <c r="U27" s="139"/>
      <c r="V27" s="150"/>
      <c r="W27" s="140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</v>
      </c>
      <c r="K28" s="135" t="s">
        <v>198</v>
      </c>
      <c r="L28" s="139">
        <f>L29+L30+L31+L32</f>
        <v>1606.21</v>
      </c>
      <c r="M28" s="139">
        <f t="shared" ref="M28:W28" si="4">M29+M30+M31+M32</f>
        <v>2.0499999999999998</v>
      </c>
      <c r="N28" s="139">
        <f t="shared" si="4"/>
        <v>8.91</v>
      </c>
      <c r="O28" s="139">
        <f t="shared" si="4"/>
        <v>3.08</v>
      </c>
      <c r="P28" s="139">
        <f t="shared" si="4"/>
        <v>3.43</v>
      </c>
      <c r="Q28" s="139">
        <f t="shared" si="4"/>
        <v>65.77</v>
      </c>
      <c r="R28" s="139">
        <f t="shared" si="4"/>
        <v>0</v>
      </c>
      <c r="S28" s="139">
        <f t="shared" si="4"/>
        <v>0</v>
      </c>
      <c r="T28" s="139">
        <f t="shared" si="4"/>
        <v>0</v>
      </c>
      <c r="U28" s="139">
        <f t="shared" si="4"/>
        <v>0</v>
      </c>
      <c r="V28" s="139">
        <f t="shared" si="4"/>
        <v>0</v>
      </c>
      <c r="W28" s="140">
        <f t="shared" si="4"/>
        <v>0</v>
      </c>
    </row>
    <row r="29" spans="1:23" ht="15.75" x14ac:dyDescent="0.25">
      <c r="A29" s="45" t="s">
        <v>57</v>
      </c>
      <c r="B29" s="46" t="s">
        <v>39</v>
      </c>
      <c r="C29" s="41">
        <f>D29*2*20795.8</f>
        <v>163870.90399999998</v>
      </c>
      <c r="D29" s="47">
        <v>3.94</v>
      </c>
      <c r="E29" s="41">
        <f>F29*2*20795.8</f>
        <v>163870.90399999998</v>
      </c>
      <c r="F29" s="68">
        <v>3.94</v>
      </c>
      <c r="G29" s="43">
        <f>C29-E29</f>
        <v>0</v>
      </c>
      <c r="H29" s="47">
        <f>D29-F29</f>
        <v>0</v>
      </c>
      <c r="I29" s="35"/>
      <c r="J29" s="134">
        <v>3.1</v>
      </c>
      <c r="K29" s="135" t="s">
        <v>45</v>
      </c>
      <c r="L29" s="137">
        <f>1606.21</f>
        <v>1606.21</v>
      </c>
      <c r="M29" s="139">
        <v>2.0499999999999998</v>
      </c>
      <c r="N29" s="139">
        <v>8.91</v>
      </c>
      <c r="O29" s="139">
        <v>3.08</v>
      </c>
      <c r="P29" s="139">
        <v>3.43</v>
      </c>
      <c r="Q29" s="139">
        <v>65.77</v>
      </c>
      <c r="R29" s="139">
        <f>S29+T29+U29+V29+W29</f>
        <v>0</v>
      </c>
      <c r="S29" s="139">
        <v>0</v>
      </c>
      <c r="T29" s="139">
        <v>0</v>
      </c>
      <c r="U29" s="139">
        <v>0</v>
      </c>
      <c r="V29" s="139">
        <v>0</v>
      </c>
      <c r="W29" s="140">
        <v>0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3.2</v>
      </c>
      <c r="K30" s="135" t="s">
        <v>48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f t="shared" ref="R30:R32" si="5">S30+T30+U30+V30+W30</f>
        <v>0</v>
      </c>
      <c r="S30" s="139">
        <v>0</v>
      </c>
      <c r="T30" s="139">
        <v>0</v>
      </c>
      <c r="U30" s="139">
        <v>0</v>
      </c>
      <c r="V30" s="139">
        <v>0</v>
      </c>
      <c r="W30" s="140">
        <v>0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3.3</v>
      </c>
      <c r="K31" s="135" t="s">
        <v>205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f t="shared" si="5"/>
        <v>0</v>
      </c>
      <c r="S31" s="139">
        <v>0</v>
      </c>
      <c r="T31" s="139">
        <v>0</v>
      </c>
      <c r="U31" s="139">
        <v>0</v>
      </c>
      <c r="V31" s="139">
        <v>0</v>
      </c>
      <c r="W31" s="140">
        <v>0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3.4</v>
      </c>
      <c r="K32" s="135" t="s">
        <v>206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f t="shared" si="5"/>
        <v>0</v>
      </c>
      <c r="S32" s="139">
        <v>0</v>
      </c>
      <c r="T32" s="139">
        <v>0</v>
      </c>
      <c r="U32" s="139">
        <v>0</v>
      </c>
      <c r="V32" s="139">
        <v>0</v>
      </c>
      <c r="W32" s="140"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/>
      <c r="L33" s="139"/>
      <c r="M33" s="151"/>
      <c r="N33" s="151"/>
      <c r="O33" s="151"/>
      <c r="P33" s="151"/>
      <c r="Q33" s="151"/>
      <c r="R33" s="139"/>
      <c r="S33" s="150"/>
      <c r="T33" s="139"/>
      <c r="U33" s="139"/>
      <c r="V33" s="150"/>
      <c r="W33" s="154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>
        <v>4</v>
      </c>
      <c r="K34" s="135" t="s">
        <v>199</v>
      </c>
      <c r="L34" s="139">
        <f>L35+L36+L37+L38</f>
        <v>1082049.43</v>
      </c>
      <c r="M34" s="139">
        <f t="shared" ref="M34:W34" si="6">M35+M36+M37+M38</f>
        <v>1202.3400000000001</v>
      </c>
      <c r="N34" s="139">
        <f t="shared" si="6"/>
        <v>5210.0300000000007</v>
      </c>
      <c r="O34" s="139">
        <f t="shared" si="6"/>
        <v>1803.65</v>
      </c>
      <c r="P34" s="139">
        <f t="shared" si="6"/>
        <v>2003.8400000000001</v>
      </c>
      <c r="Q34" s="139">
        <f t="shared" si="6"/>
        <v>38473.89</v>
      </c>
      <c r="R34" s="139">
        <f t="shared" si="6"/>
        <v>0</v>
      </c>
      <c r="S34" s="139">
        <f t="shared" si="6"/>
        <v>0</v>
      </c>
      <c r="T34" s="139">
        <f t="shared" si="6"/>
        <v>0</v>
      </c>
      <c r="U34" s="139">
        <f t="shared" si="6"/>
        <v>0</v>
      </c>
      <c r="V34" s="139">
        <f t="shared" si="6"/>
        <v>0</v>
      </c>
      <c r="W34" s="140">
        <f t="shared" si="6"/>
        <v>0</v>
      </c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4.0999999999999996</v>
      </c>
      <c r="K35" s="135" t="s">
        <v>52</v>
      </c>
      <c r="L35" s="139">
        <f>L17+L23-L29</f>
        <v>124240.06999999999</v>
      </c>
      <c r="M35" s="139">
        <f>M17+M23-M29</f>
        <v>199.94</v>
      </c>
      <c r="N35" s="139">
        <f t="shared" ref="N35:Q35" si="7">N17+N23-N29</f>
        <v>866.47</v>
      </c>
      <c r="O35" s="139">
        <f t="shared" si="7"/>
        <v>297.90000000000003</v>
      </c>
      <c r="P35" s="139">
        <f t="shared" si="7"/>
        <v>333.21</v>
      </c>
      <c r="Q35" s="139">
        <f t="shared" si="7"/>
        <v>6398.3499999999995</v>
      </c>
      <c r="R35" s="139">
        <f>R17+R23-R29</f>
        <v>0</v>
      </c>
      <c r="S35" s="139">
        <f>S17+S23-S29</f>
        <v>0</v>
      </c>
      <c r="T35" s="139">
        <f t="shared" ref="T35:W38" si="8">T17+T23-T29</f>
        <v>0</v>
      </c>
      <c r="U35" s="139">
        <f t="shared" si="8"/>
        <v>0</v>
      </c>
      <c r="V35" s="139">
        <f t="shared" si="8"/>
        <v>0</v>
      </c>
      <c r="W35" s="140">
        <f t="shared" si="8"/>
        <v>0</v>
      </c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4.2</v>
      </c>
      <c r="K36" s="135" t="s">
        <v>54</v>
      </c>
      <c r="L36" s="139">
        <f t="shared" ref="L36:S38" si="9">L18+L24-L30</f>
        <v>585351</v>
      </c>
      <c r="M36" s="139">
        <f t="shared" si="9"/>
        <v>606.5</v>
      </c>
      <c r="N36" s="139">
        <f t="shared" si="9"/>
        <v>2628</v>
      </c>
      <c r="O36" s="139">
        <f t="shared" si="9"/>
        <v>911.9</v>
      </c>
      <c r="P36" s="139">
        <f t="shared" si="9"/>
        <v>1010.8</v>
      </c>
      <c r="Q36" s="139">
        <f t="shared" si="9"/>
        <v>19406.8</v>
      </c>
      <c r="R36" s="139">
        <f t="shared" si="9"/>
        <v>0</v>
      </c>
      <c r="S36" s="139">
        <f t="shared" si="9"/>
        <v>0</v>
      </c>
      <c r="T36" s="139">
        <f t="shared" si="8"/>
        <v>0</v>
      </c>
      <c r="U36" s="139">
        <f t="shared" si="8"/>
        <v>0</v>
      </c>
      <c r="V36" s="139">
        <f t="shared" si="8"/>
        <v>0</v>
      </c>
      <c r="W36" s="140">
        <f t="shared" si="8"/>
        <v>0</v>
      </c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4.3</v>
      </c>
      <c r="K37" s="135" t="s">
        <v>201</v>
      </c>
      <c r="L37" s="139">
        <f t="shared" si="9"/>
        <v>24925.9</v>
      </c>
      <c r="M37" s="139">
        <f t="shared" si="9"/>
        <v>0</v>
      </c>
      <c r="N37" s="139">
        <f t="shared" si="9"/>
        <v>0</v>
      </c>
      <c r="O37" s="139">
        <f t="shared" si="9"/>
        <v>0</v>
      </c>
      <c r="P37" s="139">
        <f t="shared" si="9"/>
        <v>0</v>
      </c>
      <c r="Q37" s="139">
        <f t="shared" si="9"/>
        <v>0</v>
      </c>
      <c r="R37" s="139">
        <f t="shared" si="9"/>
        <v>0</v>
      </c>
      <c r="S37" s="139">
        <f t="shared" si="9"/>
        <v>0</v>
      </c>
      <c r="T37" s="139">
        <f t="shared" si="8"/>
        <v>0</v>
      </c>
      <c r="U37" s="139">
        <f t="shared" si="8"/>
        <v>0</v>
      </c>
      <c r="V37" s="139">
        <f t="shared" si="8"/>
        <v>0</v>
      </c>
      <c r="W37" s="140">
        <f t="shared" si="8"/>
        <v>0</v>
      </c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>
        <v>4.4000000000000004</v>
      </c>
      <c r="K38" s="135" t="s">
        <v>202</v>
      </c>
      <c r="L38" s="139">
        <f t="shared" si="9"/>
        <v>347532.46</v>
      </c>
      <c r="M38" s="139">
        <f t="shared" si="9"/>
        <v>395.9</v>
      </c>
      <c r="N38" s="139">
        <f t="shared" si="9"/>
        <v>1715.56</v>
      </c>
      <c r="O38" s="139">
        <f t="shared" si="9"/>
        <v>593.85</v>
      </c>
      <c r="P38" s="139">
        <f t="shared" si="9"/>
        <v>659.83</v>
      </c>
      <c r="Q38" s="139">
        <f t="shared" si="9"/>
        <v>12668.74</v>
      </c>
      <c r="R38" s="139">
        <f t="shared" si="9"/>
        <v>0</v>
      </c>
      <c r="S38" s="139">
        <f t="shared" si="9"/>
        <v>0</v>
      </c>
      <c r="T38" s="139">
        <f t="shared" si="8"/>
        <v>0</v>
      </c>
      <c r="U38" s="139">
        <f t="shared" si="8"/>
        <v>0</v>
      </c>
      <c r="V38" s="139">
        <f t="shared" si="8"/>
        <v>0</v>
      </c>
      <c r="W38" s="140">
        <f t="shared" si="8"/>
        <v>0</v>
      </c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35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5</v>
      </c>
      <c r="K40" s="135" t="s">
        <v>56</v>
      </c>
      <c r="L40" s="139">
        <f>E124</f>
        <v>825608.95600000001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>
        <v>6</v>
      </c>
      <c r="K41" s="135" t="s">
        <v>58</v>
      </c>
      <c r="L41" s="139">
        <f>L22-L40</f>
        <v>258046.68400000012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59</v>
      </c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61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D44*2*20795.8</f>
        <v>55732.743999999999</v>
      </c>
      <c r="D44" s="47">
        <v>1.34</v>
      </c>
      <c r="E44" s="41">
        <f>F44*2*20795.8</f>
        <v>55732.743999999999</v>
      </c>
      <c r="F44" s="42">
        <v>1.34</v>
      </c>
      <c r="G44" s="43">
        <f>C44-E44</f>
        <v>0</v>
      </c>
      <c r="H44" s="47">
        <f>D44-F44</f>
        <v>0</v>
      </c>
      <c r="I44" s="35"/>
      <c r="J44" s="134" t="s">
        <v>3</v>
      </c>
      <c r="K44" s="135" t="s">
        <v>3</v>
      </c>
      <c r="L44" s="137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38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>
        <v>7</v>
      </c>
      <c r="K45" s="135" t="s">
        <v>66</v>
      </c>
      <c r="L45" s="139">
        <f>L28-L40</f>
        <v>-824002.74600000004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7"/>
      <c r="W45" s="138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69</v>
      </c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41"/>
      <c r="L47" s="139"/>
      <c r="M47" s="139"/>
      <c r="N47" s="139"/>
      <c r="O47" s="139"/>
      <c r="P47" s="139"/>
      <c r="Q47" s="139"/>
      <c r="R47" s="137"/>
      <c r="S47" s="137"/>
      <c r="T47" s="137"/>
      <c r="U47" s="137"/>
      <c r="V47" s="137"/>
      <c r="W47" s="138"/>
    </row>
    <row r="48" spans="1:23" ht="15.75" x14ac:dyDescent="0.25">
      <c r="A48" s="45" t="s">
        <v>179</v>
      </c>
      <c r="B48" s="163"/>
      <c r="C48" s="41">
        <f>D48*2*20795.8</f>
        <v>9981.9839999999986</v>
      </c>
      <c r="D48" s="47">
        <v>0.24</v>
      </c>
      <c r="E48" s="41">
        <f>F48*2*20795.8</f>
        <v>8318.32</v>
      </c>
      <c r="F48" s="68">
        <v>0.2</v>
      </c>
      <c r="G48" s="43">
        <f>C48-E48</f>
        <v>1663.6639999999989</v>
      </c>
      <c r="H48" s="47">
        <f>D48-F48</f>
        <v>3.999999999999998E-2</v>
      </c>
      <c r="I48" s="35"/>
      <c r="J48" s="129" t="s">
        <v>134</v>
      </c>
      <c r="K48" s="130" t="s">
        <v>200</v>
      </c>
      <c r="L48" s="136">
        <f>L14+L45</f>
        <v>-824002.74600000004</v>
      </c>
      <c r="M48" s="136"/>
      <c r="N48" s="136"/>
      <c r="O48" s="136"/>
      <c r="P48" s="136"/>
      <c r="Q48" s="136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180</v>
      </c>
      <c r="B49" s="159" t="s">
        <v>84</v>
      </c>
      <c r="C49" s="41">
        <f>D49*2*20795.8</f>
        <v>8318.32</v>
      </c>
      <c r="D49" s="42">
        <v>0.2</v>
      </c>
      <c r="E49" s="50"/>
      <c r="F49" s="51"/>
      <c r="G49" s="52"/>
      <c r="H49" s="51"/>
      <c r="I49" s="35"/>
      <c r="J49" s="134"/>
      <c r="K49" s="130" t="s">
        <v>3</v>
      </c>
      <c r="L49" s="139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181</v>
      </c>
      <c r="B50" s="165" t="s">
        <v>182</v>
      </c>
      <c r="C50" s="41">
        <f>D50*2*20795.8</f>
        <v>1663.664</v>
      </c>
      <c r="D50" s="56">
        <v>0.04</v>
      </c>
      <c r="E50" s="55"/>
      <c r="F50" s="56"/>
      <c r="G50" s="57"/>
      <c r="H50" s="56"/>
      <c r="I50" s="44"/>
      <c r="J50" s="134"/>
      <c r="K50" s="135" t="s">
        <v>170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5.75" x14ac:dyDescent="0.25">
      <c r="A51" s="40" t="s">
        <v>85</v>
      </c>
      <c r="B51" s="31" t="s">
        <v>86</v>
      </c>
      <c r="C51" s="41">
        <f>D51*2*20795.8</f>
        <v>125190.71599999999</v>
      </c>
      <c r="D51" s="42">
        <v>3.01</v>
      </c>
      <c r="E51" s="41">
        <v>68614.22</v>
      </c>
      <c r="F51" s="42">
        <v>1.65</v>
      </c>
      <c r="G51" s="43">
        <f>C51-E51</f>
        <v>56576.495999999985</v>
      </c>
      <c r="H51" s="47">
        <f>D51-F51</f>
        <v>1.3599999999999999</v>
      </c>
      <c r="I51" s="35"/>
      <c r="J51" s="134"/>
      <c r="K51" s="135" t="s">
        <v>171</v>
      </c>
      <c r="L51" s="139">
        <v>0</v>
      </c>
      <c r="M51" s="148"/>
      <c r="N51" s="148"/>
      <c r="O51" s="148"/>
      <c r="P51" s="148"/>
      <c r="Q51" s="148"/>
      <c r="R51" s="139"/>
      <c r="S51" s="139"/>
      <c r="T51" s="139"/>
      <c r="U51" s="139"/>
      <c r="V51" s="139"/>
      <c r="W51" s="140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J52" s="134"/>
      <c r="K52" s="135"/>
      <c r="L52" s="139"/>
      <c r="M52" s="137"/>
      <c r="N52" s="137"/>
      <c r="O52" s="137"/>
      <c r="P52" s="137"/>
      <c r="Q52" s="137"/>
      <c r="R52" s="139"/>
      <c r="S52" s="139"/>
      <c r="T52" s="139"/>
      <c r="U52" s="139"/>
      <c r="V52" s="139"/>
      <c r="W52" s="140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J53" s="134"/>
      <c r="K53" s="135"/>
      <c r="L53" s="136"/>
      <c r="M53" s="137"/>
      <c r="N53" s="137"/>
      <c r="O53" s="137"/>
      <c r="P53" s="137"/>
      <c r="Q53" s="137"/>
      <c r="R53" s="139"/>
      <c r="S53" s="139"/>
      <c r="T53" s="139"/>
      <c r="U53" s="139"/>
      <c r="V53" s="139"/>
      <c r="W53" s="140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J54" s="134"/>
      <c r="K54" s="130"/>
      <c r="L54" s="137"/>
      <c r="M54" s="137"/>
      <c r="N54" s="137"/>
      <c r="O54" s="137"/>
      <c r="P54" s="137"/>
      <c r="Q54" s="137"/>
      <c r="R54" s="139"/>
      <c r="S54" s="139"/>
      <c r="T54" s="139"/>
      <c r="U54" s="139"/>
      <c r="V54" s="139"/>
      <c r="W54" s="140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J55" s="134"/>
      <c r="K55" s="130" t="s">
        <v>76</v>
      </c>
      <c r="L55" s="137"/>
      <c r="M55" s="137"/>
      <c r="N55" s="137"/>
      <c r="O55" s="137"/>
      <c r="P55" s="137"/>
      <c r="Q55" s="137"/>
      <c r="R55" s="139"/>
      <c r="S55" s="139"/>
      <c r="T55" s="139"/>
      <c r="U55" s="139"/>
      <c r="V55" s="139"/>
      <c r="W55" s="140"/>
    </row>
    <row r="56" spans="1:23" ht="16.5" thickBot="1" x14ac:dyDescent="0.3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J56" s="142"/>
      <c r="K56" s="143" t="s">
        <v>169</v>
      </c>
      <c r="L56" s="143"/>
      <c r="M56" s="143"/>
      <c r="N56" s="143"/>
      <c r="O56" s="143"/>
      <c r="P56" s="143"/>
      <c r="Q56" s="143"/>
      <c r="R56" s="144"/>
      <c r="S56" s="144"/>
      <c r="T56" s="144"/>
      <c r="U56" s="144"/>
      <c r="V56" s="144"/>
      <c r="W56" s="145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3"/>
      <c r="M57" s="3"/>
      <c r="N57" s="3"/>
      <c r="O57" s="3"/>
      <c r="P57" s="3"/>
      <c r="Q57" s="3"/>
      <c r="R57" s="146"/>
      <c r="S57" s="146"/>
      <c r="T57" s="146"/>
      <c r="U57" s="146"/>
      <c r="V57" s="146"/>
      <c r="W57" s="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 t="s">
        <v>3</v>
      </c>
      <c r="L58" s="3"/>
      <c r="M58" s="3"/>
      <c r="N58" s="3"/>
      <c r="O58" s="3"/>
      <c r="P58" s="3"/>
      <c r="Q58" s="3"/>
      <c r="R58" s="146"/>
      <c r="S58" s="146"/>
      <c r="T58" s="146"/>
      <c r="U58" s="146"/>
      <c r="V58" s="3"/>
      <c r="W58" s="3"/>
    </row>
    <row r="59" spans="1:23" ht="15.75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  <c r="K60" s="3" t="s">
        <v>172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  <c r="K61" s="3"/>
      <c r="L61" s="3"/>
      <c r="M61" s="3"/>
      <c r="N61" s="3"/>
      <c r="O61" s="3"/>
      <c r="P61" s="3"/>
      <c r="Q61" s="3"/>
      <c r="R61" s="146"/>
      <c r="S61" s="146"/>
      <c r="T61" s="146"/>
      <c r="U61" s="146"/>
      <c r="V61" s="146"/>
      <c r="W61" s="146"/>
    </row>
    <row r="62" spans="1:23" ht="15.75" x14ac:dyDescent="0.25">
      <c r="A62" s="45" t="s">
        <v>97</v>
      </c>
      <c r="B62" s="49" t="s">
        <v>98</v>
      </c>
      <c r="C62" s="41">
        <f>D62*2*20795.8</f>
        <v>104602.874</v>
      </c>
      <c r="D62" s="47">
        <v>2.5150000000000001</v>
      </c>
      <c r="E62" s="41">
        <v>57306.37</v>
      </c>
      <c r="F62" s="68">
        <v>1.38</v>
      </c>
      <c r="G62" s="43">
        <f>C62-E62</f>
        <v>47296.503999999994</v>
      </c>
      <c r="H62" s="47">
        <f>D62-F62</f>
        <v>1.1350000000000002</v>
      </c>
      <c r="I62" s="35"/>
      <c r="K62" s="3"/>
      <c r="L62" s="133"/>
      <c r="M62" s="146"/>
      <c r="N62" s="146"/>
      <c r="O62" s="146"/>
      <c r="P62" s="146"/>
      <c r="Q62" s="146"/>
      <c r="R62" s="133"/>
      <c r="S62" s="133"/>
      <c r="T62" s="133"/>
      <c r="U62" s="133"/>
      <c r="V62" s="133"/>
      <c r="W62" s="133"/>
    </row>
    <row r="63" spans="1:23" ht="15.75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  <c r="K63" s="173"/>
      <c r="L63" s="133"/>
      <c r="M63" s="133"/>
      <c r="N63" s="133"/>
      <c r="O63" s="133"/>
      <c r="P63" s="133"/>
      <c r="Q63" s="133"/>
      <c r="R63" s="146"/>
      <c r="S63" s="146"/>
      <c r="T63" s="146"/>
      <c r="U63" s="146"/>
    </row>
    <row r="64" spans="1:23" ht="15.75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  <c r="K64" s="174"/>
      <c r="L64" s="133"/>
      <c r="M64" s="146"/>
      <c r="N64" s="3"/>
      <c r="O64" s="146"/>
      <c r="P64" s="3"/>
      <c r="Q64" s="3"/>
    </row>
    <row r="65" spans="1:17" x14ac:dyDescent="0.25">
      <c r="A65" s="24"/>
      <c r="B65" s="31"/>
      <c r="C65" s="32"/>
      <c r="D65" s="33"/>
      <c r="E65" s="32"/>
      <c r="F65" s="33"/>
      <c r="G65" s="34"/>
      <c r="H65" s="33"/>
      <c r="I65" s="44"/>
      <c r="L65" s="133"/>
      <c r="M65" s="133"/>
      <c r="N65" s="133"/>
      <c r="O65" s="133"/>
      <c r="P65" s="133"/>
      <c r="Q65" s="133"/>
    </row>
    <row r="66" spans="1:17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17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17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17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17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17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17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17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17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17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17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17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17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17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17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119</v>
      </c>
      <c r="B89" s="49" t="s">
        <v>121</v>
      </c>
      <c r="C89" s="41">
        <f>D89*2*20795.8</f>
        <v>2079.58</v>
      </c>
      <c r="D89" s="68">
        <v>0.05</v>
      </c>
      <c r="E89" s="41">
        <f>F89*2*20795.8</f>
        <v>0</v>
      </c>
      <c r="F89" s="42">
        <v>0</v>
      </c>
      <c r="G89" s="43">
        <f>C89-E89</f>
        <v>2079.58</v>
      </c>
      <c r="H89" s="47">
        <f>D89-F89</f>
        <v>0.05</v>
      </c>
      <c r="I89" s="35"/>
    </row>
    <row r="90" spans="1:9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123</v>
      </c>
      <c r="B91" s="110" t="s">
        <v>111</v>
      </c>
      <c r="C91" s="41">
        <f>D91*2*20795.8</f>
        <v>21835.59</v>
      </c>
      <c r="D91" s="68">
        <v>0.52500000000000002</v>
      </c>
      <c r="E91" s="41">
        <v>10176.450000000001</v>
      </c>
      <c r="F91" s="68">
        <v>0.24</v>
      </c>
      <c r="G91" s="43">
        <f>C91-E91</f>
        <v>11659.14</v>
      </c>
      <c r="H91" s="47">
        <f>D91-F91</f>
        <v>0.28500000000000003</v>
      </c>
      <c r="I91" s="35"/>
    </row>
    <row r="92" spans="1:9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107</v>
      </c>
      <c r="B93" s="49" t="s">
        <v>114</v>
      </c>
      <c r="C93" s="41">
        <f>D93*2*20795.8</f>
        <v>37848.356</v>
      </c>
      <c r="D93" s="68">
        <v>0.91</v>
      </c>
      <c r="E93" s="41">
        <f>F93*2*20795.8</f>
        <v>37848.356</v>
      </c>
      <c r="F93" s="68">
        <v>0.91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109</v>
      </c>
      <c r="B95" s="49" t="s">
        <v>103</v>
      </c>
      <c r="C95" s="41">
        <f>D95*2*20795.8</f>
        <v>13933.186</v>
      </c>
      <c r="D95" s="47">
        <v>0.33500000000000002</v>
      </c>
      <c r="E95" s="41">
        <v>13933.19</v>
      </c>
      <c r="F95" s="68">
        <v>0.33500000000000002</v>
      </c>
      <c r="G95" s="43">
        <f>C95-E95</f>
        <v>-4.0000000008149073E-3</v>
      </c>
      <c r="H95" s="47">
        <f>D95-F95</f>
        <v>0</v>
      </c>
      <c r="I95" s="35"/>
    </row>
    <row r="96" spans="1:9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11" x14ac:dyDescent="0.25">
      <c r="A97" s="45" t="s">
        <v>136</v>
      </c>
      <c r="B97" s="49" t="s">
        <v>84</v>
      </c>
      <c r="C97" s="41">
        <f>D97*2*20795.8</f>
        <v>14765.017999999998</v>
      </c>
      <c r="D97" s="78">
        <v>0.35499999999999998</v>
      </c>
      <c r="E97" s="41">
        <v>9767</v>
      </c>
      <c r="F97" s="68">
        <v>0.23</v>
      </c>
      <c r="G97" s="43">
        <f>C97-E97</f>
        <v>4998.0179999999982</v>
      </c>
      <c r="H97" s="47">
        <f>D97-F97</f>
        <v>0.12499999999999997</v>
      </c>
      <c r="I97" s="35"/>
    </row>
    <row r="98" spans="1:11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11" x14ac:dyDescent="0.25">
      <c r="A99" s="45" t="s">
        <v>124</v>
      </c>
      <c r="B99" s="49" t="s">
        <v>84</v>
      </c>
      <c r="C99" s="41">
        <f>D99*2*20795.8</f>
        <v>14765.017999999998</v>
      </c>
      <c r="D99" s="78">
        <v>0.35499999999999998</v>
      </c>
      <c r="E99" s="41">
        <v>14765.02</v>
      </c>
      <c r="F99" s="68">
        <v>0.35499999999999998</v>
      </c>
      <c r="G99" s="43">
        <f>C99-E99</f>
        <v>-2.000000002226443E-3</v>
      </c>
      <c r="H99" s="47">
        <f>D99-F99</f>
        <v>0</v>
      </c>
      <c r="I99" s="35"/>
    </row>
    <row r="100" spans="1:11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11" x14ac:dyDescent="0.25">
      <c r="A101" s="53" t="s">
        <v>183</v>
      </c>
      <c r="B101" s="54"/>
      <c r="C101" s="55"/>
      <c r="D101" s="112"/>
      <c r="E101" s="55"/>
      <c r="F101" s="56"/>
      <c r="G101" s="57"/>
      <c r="H101" s="56"/>
      <c r="I101" s="44"/>
    </row>
    <row r="102" spans="1:11" x14ac:dyDescent="0.25">
      <c r="A102" s="70" t="s">
        <v>184</v>
      </c>
      <c r="B102" s="49" t="s">
        <v>84</v>
      </c>
      <c r="C102" s="41">
        <f>D102*2*20795.8</f>
        <v>12061.563999999998</v>
      </c>
      <c r="D102" s="160">
        <v>0.28999999999999998</v>
      </c>
      <c r="E102" s="41">
        <f>F102*2*20795.8</f>
        <v>12061.563999999998</v>
      </c>
      <c r="F102" s="47">
        <v>0.28999999999999998</v>
      </c>
      <c r="G102" s="43">
        <f>C102-E102</f>
        <v>0</v>
      </c>
      <c r="H102" s="47">
        <f>D102-F102</f>
        <v>0</v>
      </c>
      <c r="I102" s="44"/>
    </row>
    <row r="103" spans="1:11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11" x14ac:dyDescent="0.25">
      <c r="A104" s="158" t="s">
        <v>173</v>
      </c>
      <c r="B104" s="159" t="s">
        <v>84</v>
      </c>
      <c r="C104" s="41">
        <f>D104*2*20795.8</f>
        <v>9358.11</v>
      </c>
      <c r="D104" s="68">
        <v>0.22500000000000001</v>
      </c>
      <c r="E104" s="41">
        <v>9358.1</v>
      </c>
      <c r="F104" s="68">
        <v>0.22500000000000001</v>
      </c>
      <c r="G104" s="43">
        <f>C104-E104</f>
        <v>1.0000000000218279E-2</v>
      </c>
      <c r="H104" s="47">
        <f>D104-F104</f>
        <v>0</v>
      </c>
      <c r="I104" s="44"/>
      <c r="K104" s="4"/>
    </row>
    <row r="105" spans="1:11" x14ac:dyDescent="0.25">
      <c r="A105" s="158" t="s">
        <v>185</v>
      </c>
      <c r="B105" s="159"/>
      <c r="C105" s="55"/>
      <c r="D105" s="75"/>
      <c r="E105" s="55"/>
      <c r="F105" s="75"/>
      <c r="G105" s="57"/>
      <c r="H105" s="56"/>
      <c r="I105" s="44"/>
    </row>
    <row r="106" spans="1:11" x14ac:dyDescent="0.25">
      <c r="A106" s="166" t="s">
        <v>187</v>
      </c>
      <c r="B106" s="163" t="s">
        <v>84</v>
      </c>
      <c r="C106" s="41">
        <f>D106*2*20795.8</f>
        <v>11645.648000000001</v>
      </c>
      <c r="D106" s="69">
        <v>0.28000000000000003</v>
      </c>
      <c r="E106" s="41">
        <f>F106*2*20795.8</f>
        <v>11645.648000000001</v>
      </c>
      <c r="F106" s="51">
        <v>0.28000000000000003</v>
      </c>
      <c r="G106" s="43">
        <f>C106-E106</f>
        <v>0</v>
      </c>
      <c r="H106" s="47">
        <f>D106-F106</f>
        <v>0</v>
      </c>
      <c r="I106" s="44"/>
    </row>
    <row r="107" spans="1:11" x14ac:dyDescent="0.25">
      <c r="A107" s="167" t="s">
        <v>188</v>
      </c>
      <c r="B107" s="159"/>
      <c r="C107" s="50"/>
      <c r="D107" s="69"/>
      <c r="E107" s="50"/>
      <c r="F107" s="51"/>
      <c r="G107" s="52"/>
      <c r="H107" s="51"/>
      <c r="I107" s="44"/>
    </row>
    <row r="108" spans="1:11" x14ac:dyDescent="0.25">
      <c r="A108" s="45" t="s">
        <v>186</v>
      </c>
      <c r="B108" s="49"/>
      <c r="C108" s="41">
        <f>D108*2*20795.8</f>
        <v>141827.356</v>
      </c>
      <c r="D108" s="68">
        <v>3.41</v>
      </c>
      <c r="E108" s="41">
        <f>F108*2*20795.8</f>
        <v>141827.356</v>
      </c>
      <c r="F108" s="68">
        <v>3.41</v>
      </c>
      <c r="G108" s="43">
        <f>C108-E108</f>
        <v>0</v>
      </c>
      <c r="H108" s="47">
        <f>D108-F108</f>
        <v>0</v>
      </c>
      <c r="I108" s="44"/>
    </row>
    <row r="109" spans="1:11" x14ac:dyDescent="0.25">
      <c r="A109" s="40" t="s">
        <v>139</v>
      </c>
      <c r="B109" s="31"/>
      <c r="C109" s="79"/>
      <c r="D109" s="84"/>
      <c r="E109" s="50"/>
      <c r="F109" s="51"/>
      <c r="G109" s="52"/>
      <c r="H109" s="51"/>
      <c r="I109" s="44"/>
    </row>
    <row r="110" spans="1:11" x14ac:dyDescent="0.25">
      <c r="A110" s="72" t="s">
        <v>166</v>
      </c>
      <c r="B110" s="49"/>
      <c r="C110" s="71">
        <f>C19+C29+C44+C48+C51+C62+C89+C91+C93+C95+C97+C99+C108+C102+C104+C106</f>
        <v>878414.59200000006</v>
      </c>
      <c r="D110" s="78">
        <f>D19+D29+D44+D48+D51+D62+D89+D91+D93+D95+D97+D99+D108+D102+D104+D106</f>
        <v>21.120000000000005</v>
      </c>
      <c r="E110" s="71">
        <f>E19+E29+E44+E48+E51+E62+E89+E91+E93+E95+E97+E99+E108+E102+E104+E106</f>
        <v>754141.18599999999</v>
      </c>
      <c r="F110" s="78">
        <f>F19+F29+F44+F48+F51+F62+F89+F91+F93+F95+F97+F99+F108+F102+F104+F106</f>
        <v>18.125</v>
      </c>
      <c r="G110" s="43">
        <f>C110-E110</f>
        <v>124273.40600000008</v>
      </c>
      <c r="H110" s="47">
        <f>D110-F110</f>
        <v>2.9950000000000045</v>
      </c>
      <c r="I110" s="35"/>
    </row>
    <row r="111" spans="1:11" x14ac:dyDescent="0.25">
      <c r="A111" s="73" t="s">
        <v>167</v>
      </c>
      <c r="B111" s="54"/>
      <c r="C111" s="74"/>
      <c r="D111" s="75"/>
      <c r="E111" s="74"/>
      <c r="F111" s="75"/>
      <c r="G111" s="52"/>
      <c r="H111" s="51"/>
      <c r="I111" s="35"/>
    </row>
    <row r="112" spans="1:11" x14ac:dyDescent="0.25">
      <c r="A112" s="76" t="s">
        <v>140</v>
      </c>
      <c r="B112" s="31"/>
      <c r="C112" s="41">
        <f>C114+C117+C119+C121</f>
        <v>216900.19399999999</v>
      </c>
      <c r="D112" s="77">
        <f>D114+D117+D119+D121</f>
        <v>5.2149999999999999</v>
      </c>
      <c r="E112" s="41">
        <f>E114+E117+E119+E121</f>
        <v>71467.77</v>
      </c>
      <c r="F112" s="68">
        <f>F114+F117+F119+F121</f>
        <v>1.72</v>
      </c>
      <c r="G112" s="78">
        <f>C112-E112</f>
        <v>145432.424</v>
      </c>
      <c r="H112" s="47">
        <f>D112-F112</f>
        <v>3.4950000000000001</v>
      </c>
      <c r="I112" s="35"/>
    </row>
    <row r="113" spans="1:9" x14ac:dyDescent="0.25">
      <c r="A113" s="76"/>
      <c r="B113" s="31"/>
      <c r="C113" s="79"/>
      <c r="D113" s="77"/>
      <c r="E113" s="80"/>
      <c r="F113" s="77"/>
      <c r="G113" s="81"/>
      <c r="H113" s="42"/>
      <c r="I113" s="35"/>
    </row>
    <row r="114" spans="1:9" x14ac:dyDescent="0.25">
      <c r="A114" s="63" t="s">
        <v>141</v>
      </c>
      <c r="B114" s="49" t="s">
        <v>126</v>
      </c>
      <c r="C114" s="41">
        <f>D114*2*20795.8</f>
        <v>49909.919999999998</v>
      </c>
      <c r="D114" s="96">
        <v>1.2</v>
      </c>
      <c r="E114" s="41">
        <f>F114*2*20795.8</f>
        <v>0</v>
      </c>
      <c r="F114" s="68">
        <v>0</v>
      </c>
      <c r="G114" s="97">
        <f>C114-E114</f>
        <v>49909.919999999998</v>
      </c>
      <c r="H114" s="82">
        <f>D114-F114</f>
        <v>1.2</v>
      </c>
      <c r="I114" s="35"/>
    </row>
    <row r="115" spans="1:9" x14ac:dyDescent="0.25">
      <c r="A115" s="83" t="s">
        <v>106</v>
      </c>
      <c r="B115" s="31"/>
      <c r="C115" s="99"/>
      <c r="D115" s="100"/>
      <c r="E115" s="101"/>
      <c r="F115" s="85"/>
      <c r="G115" s="102"/>
      <c r="H115" s="85"/>
      <c r="I115" s="98"/>
    </row>
    <row r="116" spans="1:9" x14ac:dyDescent="0.25">
      <c r="A116" s="83" t="s">
        <v>125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192</v>
      </c>
      <c r="B117" s="163" t="s">
        <v>189</v>
      </c>
      <c r="C117" s="41">
        <f>D117*2*20795.8</f>
        <v>132261.288</v>
      </c>
      <c r="D117" s="103">
        <v>3.18</v>
      </c>
      <c r="E117" s="41">
        <v>68307.41</v>
      </c>
      <c r="F117" s="68">
        <v>1.64</v>
      </c>
      <c r="G117" s="97">
        <f>C117-E117</f>
        <v>63953.877999999997</v>
      </c>
      <c r="H117" s="82">
        <f>D117-F117</f>
        <v>1.5400000000000003</v>
      </c>
      <c r="I117" s="35"/>
    </row>
    <row r="118" spans="1:9" x14ac:dyDescent="0.25">
      <c r="A118" s="169"/>
      <c r="B118" s="170" t="s">
        <v>190</v>
      </c>
      <c r="C118" s="99"/>
      <c r="D118" s="100"/>
      <c r="E118" s="101"/>
      <c r="F118" s="85"/>
      <c r="G118" s="102"/>
      <c r="H118" s="85"/>
      <c r="I118" s="35"/>
    </row>
    <row r="119" spans="1:9" x14ac:dyDescent="0.25">
      <c r="A119" s="171" t="s">
        <v>213</v>
      </c>
      <c r="B119" s="163" t="s">
        <v>189</v>
      </c>
      <c r="C119" s="41">
        <f>D119*2*20795.8</f>
        <v>9774.0259999999998</v>
      </c>
      <c r="D119" s="96">
        <v>0.23499999999999999</v>
      </c>
      <c r="E119" s="41">
        <v>3160.36</v>
      </c>
      <c r="F119" s="68">
        <v>0.08</v>
      </c>
      <c r="G119" s="97">
        <f>C119-E119</f>
        <v>6613.6659999999993</v>
      </c>
      <c r="H119" s="82">
        <f>D119-F119</f>
        <v>0.15499999999999997</v>
      </c>
      <c r="I119" s="35"/>
    </row>
    <row r="120" spans="1:9" x14ac:dyDescent="0.25">
      <c r="A120" s="172" t="s">
        <v>191</v>
      </c>
      <c r="B120" s="170" t="s">
        <v>190</v>
      </c>
      <c r="C120" s="104"/>
      <c r="D120" s="105"/>
      <c r="E120" s="106"/>
      <c r="F120" s="86"/>
      <c r="G120" s="107"/>
      <c r="H120" s="86"/>
      <c r="I120" s="35"/>
    </row>
    <row r="121" spans="1:9" x14ac:dyDescent="0.25">
      <c r="A121" s="113" t="s">
        <v>142</v>
      </c>
      <c r="B121" s="49" t="s">
        <v>115</v>
      </c>
      <c r="C121" s="41">
        <f>D121*2*20795.8</f>
        <v>24954.959999999999</v>
      </c>
      <c r="D121" s="114">
        <v>0.6</v>
      </c>
      <c r="E121" s="41">
        <f>F121*2*20795.8</f>
        <v>0</v>
      </c>
      <c r="F121" s="42">
        <v>0</v>
      </c>
      <c r="G121" s="115">
        <f>C121-E121</f>
        <v>24954.959999999999</v>
      </c>
      <c r="H121" s="82">
        <f>D121-F121</f>
        <v>0.6</v>
      </c>
      <c r="I121" s="35"/>
    </row>
    <row r="122" spans="1:9" x14ac:dyDescent="0.25">
      <c r="A122" s="83" t="s">
        <v>193</v>
      </c>
      <c r="B122" s="109"/>
      <c r="C122" s="99"/>
      <c r="D122" s="100"/>
      <c r="E122" s="101"/>
      <c r="F122" s="85"/>
      <c r="G122" s="102"/>
      <c r="H122" s="85"/>
      <c r="I122" s="35"/>
    </row>
    <row r="123" spans="1:9" x14ac:dyDescent="0.25">
      <c r="A123" s="83" t="s">
        <v>194</v>
      </c>
      <c r="B123" s="109"/>
      <c r="C123" s="108"/>
      <c r="D123" s="69"/>
      <c r="E123" s="50"/>
      <c r="F123" s="51"/>
      <c r="G123" s="52"/>
      <c r="H123" s="51"/>
      <c r="I123" s="35"/>
    </row>
    <row r="124" spans="1:9" x14ac:dyDescent="0.25">
      <c r="A124" s="45" t="s">
        <v>112</v>
      </c>
      <c r="B124" s="88"/>
      <c r="C124" s="87">
        <f>C110+C112</f>
        <v>1095314.7860000001</v>
      </c>
      <c r="D124" s="68">
        <f>D110+D112</f>
        <v>26.335000000000004</v>
      </c>
      <c r="E124" s="87">
        <f>E110+E112</f>
        <v>825608.95600000001</v>
      </c>
      <c r="F124" s="68">
        <f>F110+F112</f>
        <v>19.844999999999999</v>
      </c>
      <c r="G124" s="78">
        <f>C124-E124</f>
        <v>269705.83000000007</v>
      </c>
      <c r="H124" s="47">
        <f>D124-F124</f>
        <v>6.4900000000000055</v>
      </c>
      <c r="I124" s="35"/>
    </row>
    <row r="125" spans="1:9" ht="15.75" thickBot="1" x14ac:dyDescent="0.3">
      <c r="A125" s="89" t="s">
        <v>168</v>
      </c>
      <c r="B125" s="90"/>
      <c r="C125" s="89"/>
      <c r="D125" s="91"/>
      <c r="E125" s="89"/>
      <c r="F125" s="92"/>
      <c r="G125" s="93"/>
      <c r="H125" s="92"/>
      <c r="I125" s="35"/>
    </row>
    <row r="126" spans="1:9" x14ac:dyDescent="0.25">
      <c r="A126" s="4"/>
      <c r="B126" s="4"/>
      <c r="C126" s="4"/>
      <c r="D126" s="35"/>
      <c r="E126" s="4"/>
      <c r="F126" s="4"/>
      <c r="G126" s="4"/>
      <c r="H126" s="4"/>
      <c r="I126" s="35"/>
    </row>
    <row r="127" spans="1:9" ht="15.75" x14ac:dyDescent="0.25">
      <c r="A127" s="3" t="s">
        <v>172</v>
      </c>
      <c r="B127" s="3"/>
      <c r="C127" s="3"/>
      <c r="D127" s="35"/>
      <c r="E127" s="3"/>
      <c r="F127" s="3"/>
      <c r="G127" s="3"/>
      <c r="H127" s="3"/>
      <c r="I127" s="35"/>
    </row>
    <row r="128" spans="1:9" ht="15.75" x14ac:dyDescent="0.25">
      <c r="A128" s="3" t="s">
        <v>3</v>
      </c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ht="15.75" x14ac:dyDescent="0.25">
      <c r="A130" s="3"/>
      <c r="B130" s="3"/>
      <c r="C130" s="3"/>
      <c r="D130" s="35"/>
      <c r="E130" s="3"/>
      <c r="F130" s="3"/>
      <c r="G130" s="146"/>
      <c r="H130" s="3"/>
      <c r="I130" s="3"/>
    </row>
    <row r="131" spans="1:9" x14ac:dyDescent="0.25">
      <c r="G131" s="133"/>
    </row>
    <row r="132" spans="1:9" x14ac:dyDescent="0.25">
      <c r="G132" s="133"/>
    </row>
    <row r="133" spans="1:9" x14ac:dyDescent="0.25">
      <c r="G133" s="133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7"/>
      <c r="I135" s="157"/>
    </row>
    <row r="136" spans="1:9" x14ac:dyDescent="0.25">
      <c r="F136" s="156"/>
      <c r="G136" s="157"/>
      <c r="H136" s="157"/>
      <c r="I136" s="157"/>
    </row>
    <row r="137" spans="1:9" x14ac:dyDescent="0.25">
      <c r="F137" s="156"/>
      <c r="G137" s="157"/>
      <c r="H137" s="156"/>
      <c r="I137" s="157"/>
    </row>
    <row r="138" spans="1:9" x14ac:dyDescent="0.25">
      <c r="F138" s="156"/>
      <c r="G138" s="155"/>
      <c r="I138" s="133"/>
    </row>
    <row r="139" spans="1:9" x14ac:dyDescent="0.25">
      <c r="F139" s="156"/>
      <c r="G139" s="155"/>
      <c r="I139" s="133"/>
    </row>
    <row r="140" spans="1:9" x14ac:dyDescent="0.25">
      <c r="F140" s="156"/>
      <c r="G140" s="155"/>
      <c r="I140" s="133"/>
    </row>
    <row r="141" spans="1:9" x14ac:dyDescent="0.25">
      <c r="G141" s="155"/>
    </row>
    <row r="142" spans="1:9" x14ac:dyDescent="0.25">
      <c r="G142" s="133"/>
      <c r="I142" s="155"/>
    </row>
    <row r="143" spans="1:9" x14ac:dyDescent="0.25">
      <c r="F143" s="156"/>
      <c r="G143" s="133"/>
      <c r="H143" s="133"/>
      <c r="I143" s="133"/>
    </row>
    <row r="144" spans="1:9" x14ac:dyDescent="0.25">
      <c r="F144" s="156"/>
      <c r="G144" s="133"/>
      <c r="H144" s="133"/>
      <c r="I144" s="133"/>
    </row>
    <row r="145" spans="7:9" x14ac:dyDescent="0.25">
      <c r="G145" s="155"/>
      <c r="I145" s="133"/>
    </row>
    <row r="146" spans="7:9" x14ac:dyDescent="0.25">
      <c r="G146" s="155"/>
      <c r="I146" s="133"/>
    </row>
    <row r="148" spans="7:9" x14ac:dyDescent="0.25">
      <c r="G148" s="149"/>
    </row>
    <row r="149" spans="7:9" x14ac:dyDescent="0.25">
      <c r="G149" s="133"/>
    </row>
    <row r="150" spans="7:9" x14ac:dyDescent="0.25">
      <c r="G150" s="133"/>
    </row>
    <row r="151" spans="7:9" x14ac:dyDescent="0.25">
      <c r="G151" s="133"/>
      <c r="H151" s="133"/>
    </row>
    <row r="152" spans="7:9" x14ac:dyDescent="0.25">
      <c r="G152" s="133"/>
    </row>
    <row r="153" spans="7:9" x14ac:dyDescent="0.25">
      <c r="G153" s="133"/>
    </row>
    <row r="155" spans="7:9" x14ac:dyDescent="0.25">
      <c r="G155" s="155"/>
    </row>
    <row r="156" spans="7:9" x14ac:dyDescent="0.25">
      <c r="G156" s="133"/>
    </row>
    <row r="157" spans="7:9" x14ac:dyDescent="0.25">
      <c r="G157" s="133"/>
    </row>
    <row r="158" spans="7:9" x14ac:dyDescent="0.25">
      <c r="G158" s="155"/>
    </row>
    <row r="160" spans="7:9" x14ac:dyDescent="0.25">
      <c r="G160" s="155"/>
    </row>
    <row r="161" spans="7:7" x14ac:dyDescent="0.25">
      <c r="G161" s="155"/>
    </row>
    <row r="164" spans="7:7" x14ac:dyDescent="0.25">
      <c r="G164" s="133"/>
    </row>
    <row r="165" spans="7:7" x14ac:dyDescent="0.25">
      <c r="G165" s="155"/>
    </row>
    <row r="166" spans="7:7" x14ac:dyDescent="0.25">
      <c r="G166" s="155"/>
    </row>
  </sheetData>
  <pageMargins left="0" right="0" top="0" bottom="0" header="0.31496062992125984" footer="0.31496062992125984"/>
  <pageSetup paperSize="9" scale="1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A2C2-4725-409B-8632-C7B9D09E5F64}">
  <sheetPr>
    <pageSetUpPr fitToPage="1"/>
  </sheetPr>
  <dimension ref="A1:W166"/>
  <sheetViews>
    <sheetView workbookViewId="0">
      <selection activeCell="A69" sqref="A69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35" max="235" width="23.140625" customWidth="1"/>
    <col min="236" max="236" width="42.85546875" customWidth="1"/>
    <col min="238" max="238" width="11.28515625" customWidth="1"/>
    <col min="239" max="239" width="12.85546875" customWidth="1"/>
    <col min="240" max="240" width="12.140625" customWidth="1"/>
    <col min="241" max="241" width="11.7109375" customWidth="1"/>
    <col min="242" max="242" width="11.42578125" customWidth="1"/>
    <col min="243" max="243" width="12.7109375" customWidth="1"/>
    <col min="244" max="244" width="4.140625" customWidth="1"/>
    <col min="245" max="245" width="45.28515625" customWidth="1"/>
    <col min="246" max="246" width="14.85546875" customWidth="1"/>
    <col min="247" max="247" width="12.28515625" customWidth="1"/>
    <col min="248" max="249" width="11.140625" customWidth="1"/>
    <col min="250" max="250" width="12.42578125" customWidth="1"/>
    <col min="251" max="251" width="11.42578125" customWidth="1"/>
    <col min="252" max="252" width="13.5703125" customWidth="1"/>
    <col min="491" max="491" width="23.140625" customWidth="1"/>
    <col min="492" max="492" width="42.85546875" customWidth="1"/>
    <col min="494" max="494" width="11.28515625" customWidth="1"/>
    <col min="495" max="495" width="12.85546875" customWidth="1"/>
    <col min="496" max="496" width="12.140625" customWidth="1"/>
    <col min="497" max="497" width="11.7109375" customWidth="1"/>
    <col min="498" max="498" width="11.42578125" customWidth="1"/>
    <col min="499" max="499" width="12.7109375" customWidth="1"/>
    <col min="500" max="500" width="4.140625" customWidth="1"/>
    <col min="501" max="501" width="45.28515625" customWidth="1"/>
    <col min="502" max="502" width="14.85546875" customWidth="1"/>
    <col min="503" max="503" width="12.28515625" customWidth="1"/>
    <col min="504" max="505" width="11.140625" customWidth="1"/>
    <col min="506" max="506" width="12.42578125" customWidth="1"/>
    <col min="507" max="507" width="11.42578125" customWidth="1"/>
    <col min="508" max="508" width="13.5703125" customWidth="1"/>
    <col min="747" max="747" width="23.140625" customWidth="1"/>
    <col min="748" max="748" width="42.85546875" customWidth="1"/>
    <col min="750" max="750" width="11.28515625" customWidth="1"/>
    <col min="751" max="751" width="12.85546875" customWidth="1"/>
    <col min="752" max="752" width="12.140625" customWidth="1"/>
    <col min="753" max="753" width="11.7109375" customWidth="1"/>
    <col min="754" max="754" width="11.42578125" customWidth="1"/>
    <col min="755" max="755" width="12.7109375" customWidth="1"/>
    <col min="756" max="756" width="4.140625" customWidth="1"/>
    <col min="757" max="757" width="45.28515625" customWidth="1"/>
    <col min="758" max="758" width="14.85546875" customWidth="1"/>
    <col min="759" max="759" width="12.28515625" customWidth="1"/>
    <col min="760" max="761" width="11.140625" customWidth="1"/>
    <col min="762" max="762" width="12.42578125" customWidth="1"/>
    <col min="763" max="763" width="11.42578125" customWidth="1"/>
    <col min="764" max="764" width="13.5703125" customWidth="1"/>
    <col min="1003" max="1003" width="23.140625" customWidth="1"/>
    <col min="1004" max="1004" width="42.85546875" customWidth="1"/>
    <col min="1006" max="1006" width="11.28515625" customWidth="1"/>
    <col min="1007" max="1007" width="12.85546875" customWidth="1"/>
    <col min="1008" max="1008" width="12.140625" customWidth="1"/>
    <col min="1009" max="1009" width="11.7109375" customWidth="1"/>
    <col min="1010" max="1010" width="11.42578125" customWidth="1"/>
    <col min="1011" max="1011" width="12.7109375" customWidth="1"/>
    <col min="1012" max="1012" width="4.140625" customWidth="1"/>
    <col min="1013" max="1013" width="45.28515625" customWidth="1"/>
    <col min="1014" max="1014" width="14.85546875" customWidth="1"/>
    <col min="1015" max="1015" width="12.28515625" customWidth="1"/>
    <col min="1016" max="1017" width="11.140625" customWidth="1"/>
    <col min="1018" max="1018" width="12.42578125" customWidth="1"/>
    <col min="1019" max="1019" width="11.42578125" customWidth="1"/>
    <col min="1020" max="1020" width="13.5703125" customWidth="1"/>
    <col min="1259" max="1259" width="23.140625" customWidth="1"/>
    <col min="1260" max="1260" width="42.85546875" customWidth="1"/>
    <col min="1262" max="1262" width="11.28515625" customWidth="1"/>
    <col min="1263" max="1263" width="12.85546875" customWidth="1"/>
    <col min="1264" max="1264" width="12.140625" customWidth="1"/>
    <col min="1265" max="1265" width="11.7109375" customWidth="1"/>
    <col min="1266" max="1266" width="11.42578125" customWidth="1"/>
    <col min="1267" max="1267" width="12.7109375" customWidth="1"/>
    <col min="1268" max="1268" width="4.140625" customWidth="1"/>
    <col min="1269" max="1269" width="45.28515625" customWidth="1"/>
    <col min="1270" max="1270" width="14.85546875" customWidth="1"/>
    <col min="1271" max="1271" width="12.28515625" customWidth="1"/>
    <col min="1272" max="1273" width="11.140625" customWidth="1"/>
    <col min="1274" max="1274" width="12.42578125" customWidth="1"/>
    <col min="1275" max="1275" width="11.42578125" customWidth="1"/>
    <col min="1276" max="1276" width="13.5703125" customWidth="1"/>
    <col min="1515" max="1515" width="23.140625" customWidth="1"/>
    <col min="1516" max="1516" width="42.85546875" customWidth="1"/>
    <col min="1518" max="1518" width="11.28515625" customWidth="1"/>
    <col min="1519" max="1519" width="12.85546875" customWidth="1"/>
    <col min="1520" max="1520" width="12.140625" customWidth="1"/>
    <col min="1521" max="1521" width="11.7109375" customWidth="1"/>
    <col min="1522" max="1522" width="11.42578125" customWidth="1"/>
    <col min="1523" max="1523" width="12.7109375" customWidth="1"/>
    <col min="1524" max="1524" width="4.140625" customWidth="1"/>
    <col min="1525" max="1525" width="45.28515625" customWidth="1"/>
    <col min="1526" max="1526" width="14.85546875" customWidth="1"/>
    <col min="1527" max="1527" width="12.28515625" customWidth="1"/>
    <col min="1528" max="1529" width="11.140625" customWidth="1"/>
    <col min="1530" max="1530" width="12.42578125" customWidth="1"/>
    <col min="1531" max="1531" width="11.42578125" customWidth="1"/>
    <col min="1532" max="1532" width="13.5703125" customWidth="1"/>
    <col min="1771" max="1771" width="23.140625" customWidth="1"/>
    <col min="1772" max="1772" width="42.85546875" customWidth="1"/>
    <col min="1774" max="1774" width="11.28515625" customWidth="1"/>
    <col min="1775" max="1775" width="12.85546875" customWidth="1"/>
    <col min="1776" max="1776" width="12.140625" customWidth="1"/>
    <col min="1777" max="1777" width="11.7109375" customWidth="1"/>
    <col min="1778" max="1778" width="11.42578125" customWidth="1"/>
    <col min="1779" max="1779" width="12.7109375" customWidth="1"/>
    <col min="1780" max="1780" width="4.140625" customWidth="1"/>
    <col min="1781" max="1781" width="45.28515625" customWidth="1"/>
    <col min="1782" max="1782" width="14.85546875" customWidth="1"/>
    <col min="1783" max="1783" width="12.28515625" customWidth="1"/>
    <col min="1784" max="1785" width="11.140625" customWidth="1"/>
    <col min="1786" max="1786" width="12.42578125" customWidth="1"/>
    <col min="1787" max="1787" width="11.42578125" customWidth="1"/>
    <col min="1788" max="1788" width="13.5703125" customWidth="1"/>
    <col min="2027" max="2027" width="23.140625" customWidth="1"/>
    <col min="2028" max="2028" width="42.85546875" customWidth="1"/>
    <col min="2030" max="2030" width="11.28515625" customWidth="1"/>
    <col min="2031" max="2031" width="12.85546875" customWidth="1"/>
    <col min="2032" max="2032" width="12.140625" customWidth="1"/>
    <col min="2033" max="2033" width="11.7109375" customWidth="1"/>
    <col min="2034" max="2034" width="11.42578125" customWidth="1"/>
    <col min="2035" max="2035" width="12.7109375" customWidth="1"/>
    <col min="2036" max="2036" width="4.140625" customWidth="1"/>
    <col min="2037" max="2037" width="45.28515625" customWidth="1"/>
    <col min="2038" max="2038" width="14.85546875" customWidth="1"/>
    <col min="2039" max="2039" width="12.28515625" customWidth="1"/>
    <col min="2040" max="2041" width="11.140625" customWidth="1"/>
    <col min="2042" max="2042" width="12.42578125" customWidth="1"/>
    <col min="2043" max="2043" width="11.42578125" customWidth="1"/>
    <col min="2044" max="2044" width="13.5703125" customWidth="1"/>
    <col min="2283" max="2283" width="23.140625" customWidth="1"/>
    <col min="2284" max="2284" width="42.85546875" customWidth="1"/>
    <col min="2286" max="2286" width="11.28515625" customWidth="1"/>
    <col min="2287" max="2287" width="12.85546875" customWidth="1"/>
    <col min="2288" max="2288" width="12.140625" customWidth="1"/>
    <col min="2289" max="2289" width="11.7109375" customWidth="1"/>
    <col min="2290" max="2290" width="11.42578125" customWidth="1"/>
    <col min="2291" max="2291" width="12.7109375" customWidth="1"/>
    <col min="2292" max="2292" width="4.140625" customWidth="1"/>
    <col min="2293" max="2293" width="45.28515625" customWidth="1"/>
    <col min="2294" max="2294" width="14.85546875" customWidth="1"/>
    <col min="2295" max="2295" width="12.28515625" customWidth="1"/>
    <col min="2296" max="2297" width="11.140625" customWidth="1"/>
    <col min="2298" max="2298" width="12.42578125" customWidth="1"/>
    <col min="2299" max="2299" width="11.42578125" customWidth="1"/>
    <col min="2300" max="2300" width="13.5703125" customWidth="1"/>
    <col min="2539" max="2539" width="23.140625" customWidth="1"/>
    <col min="2540" max="2540" width="42.85546875" customWidth="1"/>
    <col min="2542" max="2542" width="11.28515625" customWidth="1"/>
    <col min="2543" max="2543" width="12.85546875" customWidth="1"/>
    <col min="2544" max="2544" width="12.140625" customWidth="1"/>
    <col min="2545" max="2545" width="11.7109375" customWidth="1"/>
    <col min="2546" max="2546" width="11.42578125" customWidth="1"/>
    <col min="2547" max="2547" width="12.7109375" customWidth="1"/>
    <col min="2548" max="2548" width="4.140625" customWidth="1"/>
    <col min="2549" max="2549" width="45.28515625" customWidth="1"/>
    <col min="2550" max="2550" width="14.85546875" customWidth="1"/>
    <col min="2551" max="2551" width="12.28515625" customWidth="1"/>
    <col min="2552" max="2553" width="11.140625" customWidth="1"/>
    <col min="2554" max="2554" width="12.42578125" customWidth="1"/>
    <col min="2555" max="2555" width="11.42578125" customWidth="1"/>
    <col min="2556" max="2556" width="13.5703125" customWidth="1"/>
    <col min="2795" max="2795" width="23.140625" customWidth="1"/>
    <col min="2796" max="2796" width="42.85546875" customWidth="1"/>
    <col min="2798" max="2798" width="11.28515625" customWidth="1"/>
    <col min="2799" max="2799" width="12.85546875" customWidth="1"/>
    <col min="2800" max="2800" width="12.140625" customWidth="1"/>
    <col min="2801" max="2801" width="11.7109375" customWidth="1"/>
    <col min="2802" max="2802" width="11.42578125" customWidth="1"/>
    <col min="2803" max="2803" width="12.7109375" customWidth="1"/>
    <col min="2804" max="2804" width="4.140625" customWidth="1"/>
    <col min="2805" max="2805" width="45.28515625" customWidth="1"/>
    <col min="2806" max="2806" width="14.85546875" customWidth="1"/>
    <col min="2807" max="2807" width="12.28515625" customWidth="1"/>
    <col min="2808" max="2809" width="11.140625" customWidth="1"/>
    <col min="2810" max="2810" width="12.42578125" customWidth="1"/>
    <col min="2811" max="2811" width="11.42578125" customWidth="1"/>
    <col min="2812" max="2812" width="13.5703125" customWidth="1"/>
    <col min="3051" max="3051" width="23.140625" customWidth="1"/>
    <col min="3052" max="3052" width="42.85546875" customWidth="1"/>
    <col min="3054" max="3054" width="11.28515625" customWidth="1"/>
    <col min="3055" max="3055" width="12.85546875" customWidth="1"/>
    <col min="3056" max="3056" width="12.140625" customWidth="1"/>
    <col min="3057" max="3057" width="11.7109375" customWidth="1"/>
    <col min="3058" max="3058" width="11.42578125" customWidth="1"/>
    <col min="3059" max="3059" width="12.7109375" customWidth="1"/>
    <col min="3060" max="3060" width="4.140625" customWidth="1"/>
    <col min="3061" max="3061" width="45.28515625" customWidth="1"/>
    <col min="3062" max="3062" width="14.85546875" customWidth="1"/>
    <col min="3063" max="3063" width="12.28515625" customWidth="1"/>
    <col min="3064" max="3065" width="11.140625" customWidth="1"/>
    <col min="3066" max="3066" width="12.42578125" customWidth="1"/>
    <col min="3067" max="3067" width="11.42578125" customWidth="1"/>
    <col min="3068" max="3068" width="13.5703125" customWidth="1"/>
    <col min="3307" max="3307" width="23.140625" customWidth="1"/>
    <col min="3308" max="3308" width="42.85546875" customWidth="1"/>
    <col min="3310" max="3310" width="11.28515625" customWidth="1"/>
    <col min="3311" max="3311" width="12.85546875" customWidth="1"/>
    <col min="3312" max="3312" width="12.140625" customWidth="1"/>
    <col min="3313" max="3313" width="11.7109375" customWidth="1"/>
    <col min="3314" max="3314" width="11.42578125" customWidth="1"/>
    <col min="3315" max="3315" width="12.7109375" customWidth="1"/>
    <col min="3316" max="3316" width="4.140625" customWidth="1"/>
    <col min="3317" max="3317" width="45.28515625" customWidth="1"/>
    <col min="3318" max="3318" width="14.85546875" customWidth="1"/>
    <col min="3319" max="3319" width="12.28515625" customWidth="1"/>
    <col min="3320" max="3321" width="11.140625" customWidth="1"/>
    <col min="3322" max="3322" width="12.42578125" customWidth="1"/>
    <col min="3323" max="3323" width="11.42578125" customWidth="1"/>
    <col min="3324" max="3324" width="13.5703125" customWidth="1"/>
    <col min="3563" max="3563" width="23.140625" customWidth="1"/>
    <col min="3564" max="3564" width="42.85546875" customWidth="1"/>
    <col min="3566" max="3566" width="11.28515625" customWidth="1"/>
    <col min="3567" max="3567" width="12.85546875" customWidth="1"/>
    <col min="3568" max="3568" width="12.140625" customWidth="1"/>
    <col min="3569" max="3569" width="11.7109375" customWidth="1"/>
    <col min="3570" max="3570" width="11.42578125" customWidth="1"/>
    <col min="3571" max="3571" width="12.7109375" customWidth="1"/>
    <col min="3572" max="3572" width="4.140625" customWidth="1"/>
    <col min="3573" max="3573" width="45.28515625" customWidth="1"/>
    <col min="3574" max="3574" width="14.85546875" customWidth="1"/>
    <col min="3575" max="3575" width="12.28515625" customWidth="1"/>
    <col min="3576" max="3577" width="11.140625" customWidth="1"/>
    <col min="3578" max="3578" width="12.42578125" customWidth="1"/>
    <col min="3579" max="3579" width="11.42578125" customWidth="1"/>
    <col min="3580" max="3580" width="13.5703125" customWidth="1"/>
    <col min="3819" max="3819" width="23.140625" customWidth="1"/>
    <col min="3820" max="3820" width="42.85546875" customWidth="1"/>
    <col min="3822" max="3822" width="11.28515625" customWidth="1"/>
    <col min="3823" max="3823" width="12.85546875" customWidth="1"/>
    <col min="3824" max="3824" width="12.140625" customWidth="1"/>
    <col min="3825" max="3825" width="11.7109375" customWidth="1"/>
    <col min="3826" max="3826" width="11.42578125" customWidth="1"/>
    <col min="3827" max="3827" width="12.7109375" customWidth="1"/>
    <col min="3828" max="3828" width="4.140625" customWidth="1"/>
    <col min="3829" max="3829" width="45.28515625" customWidth="1"/>
    <col min="3830" max="3830" width="14.85546875" customWidth="1"/>
    <col min="3831" max="3831" width="12.28515625" customWidth="1"/>
    <col min="3832" max="3833" width="11.140625" customWidth="1"/>
    <col min="3834" max="3834" width="12.42578125" customWidth="1"/>
    <col min="3835" max="3835" width="11.42578125" customWidth="1"/>
    <col min="3836" max="3836" width="13.5703125" customWidth="1"/>
    <col min="4075" max="4075" width="23.140625" customWidth="1"/>
    <col min="4076" max="4076" width="42.85546875" customWidth="1"/>
    <col min="4078" max="4078" width="11.28515625" customWidth="1"/>
    <col min="4079" max="4079" width="12.85546875" customWidth="1"/>
    <col min="4080" max="4080" width="12.140625" customWidth="1"/>
    <col min="4081" max="4081" width="11.7109375" customWidth="1"/>
    <col min="4082" max="4082" width="11.42578125" customWidth="1"/>
    <col min="4083" max="4083" width="12.7109375" customWidth="1"/>
    <col min="4084" max="4084" width="4.140625" customWidth="1"/>
    <col min="4085" max="4085" width="45.28515625" customWidth="1"/>
    <col min="4086" max="4086" width="14.85546875" customWidth="1"/>
    <col min="4087" max="4087" width="12.28515625" customWidth="1"/>
    <col min="4088" max="4089" width="11.140625" customWidth="1"/>
    <col min="4090" max="4090" width="12.42578125" customWidth="1"/>
    <col min="4091" max="4091" width="11.42578125" customWidth="1"/>
    <col min="4092" max="4092" width="13.5703125" customWidth="1"/>
    <col min="4331" max="4331" width="23.140625" customWidth="1"/>
    <col min="4332" max="4332" width="42.85546875" customWidth="1"/>
    <col min="4334" max="4334" width="11.28515625" customWidth="1"/>
    <col min="4335" max="4335" width="12.85546875" customWidth="1"/>
    <col min="4336" max="4336" width="12.140625" customWidth="1"/>
    <col min="4337" max="4337" width="11.7109375" customWidth="1"/>
    <col min="4338" max="4338" width="11.42578125" customWidth="1"/>
    <col min="4339" max="4339" width="12.7109375" customWidth="1"/>
    <col min="4340" max="4340" width="4.140625" customWidth="1"/>
    <col min="4341" max="4341" width="45.28515625" customWidth="1"/>
    <col min="4342" max="4342" width="14.85546875" customWidth="1"/>
    <col min="4343" max="4343" width="12.28515625" customWidth="1"/>
    <col min="4344" max="4345" width="11.140625" customWidth="1"/>
    <col min="4346" max="4346" width="12.42578125" customWidth="1"/>
    <col min="4347" max="4347" width="11.42578125" customWidth="1"/>
    <col min="4348" max="4348" width="13.5703125" customWidth="1"/>
    <col min="4587" max="4587" width="23.140625" customWidth="1"/>
    <col min="4588" max="4588" width="42.85546875" customWidth="1"/>
    <col min="4590" max="4590" width="11.28515625" customWidth="1"/>
    <col min="4591" max="4591" width="12.85546875" customWidth="1"/>
    <col min="4592" max="4592" width="12.140625" customWidth="1"/>
    <col min="4593" max="4593" width="11.7109375" customWidth="1"/>
    <col min="4594" max="4594" width="11.42578125" customWidth="1"/>
    <col min="4595" max="4595" width="12.7109375" customWidth="1"/>
    <col min="4596" max="4596" width="4.140625" customWidth="1"/>
    <col min="4597" max="4597" width="45.28515625" customWidth="1"/>
    <col min="4598" max="4598" width="14.85546875" customWidth="1"/>
    <col min="4599" max="4599" width="12.28515625" customWidth="1"/>
    <col min="4600" max="4601" width="11.140625" customWidth="1"/>
    <col min="4602" max="4602" width="12.42578125" customWidth="1"/>
    <col min="4603" max="4603" width="11.42578125" customWidth="1"/>
    <col min="4604" max="4604" width="13.5703125" customWidth="1"/>
    <col min="4843" max="4843" width="23.140625" customWidth="1"/>
    <col min="4844" max="4844" width="42.85546875" customWidth="1"/>
    <col min="4846" max="4846" width="11.28515625" customWidth="1"/>
    <col min="4847" max="4847" width="12.85546875" customWidth="1"/>
    <col min="4848" max="4848" width="12.140625" customWidth="1"/>
    <col min="4849" max="4849" width="11.7109375" customWidth="1"/>
    <col min="4850" max="4850" width="11.42578125" customWidth="1"/>
    <col min="4851" max="4851" width="12.7109375" customWidth="1"/>
    <col min="4852" max="4852" width="4.140625" customWidth="1"/>
    <col min="4853" max="4853" width="45.28515625" customWidth="1"/>
    <col min="4854" max="4854" width="14.85546875" customWidth="1"/>
    <col min="4855" max="4855" width="12.28515625" customWidth="1"/>
    <col min="4856" max="4857" width="11.140625" customWidth="1"/>
    <col min="4858" max="4858" width="12.42578125" customWidth="1"/>
    <col min="4859" max="4859" width="11.42578125" customWidth="1"/>
    <col min="4860" max="4860" width="13.5703125" customWidth="1"/>
    <col min="5099" max="5099" width="23.140625" customWidth="1"/>
    <col min="5100" max="5100" width="42.85546875" customWidth="1"/>
    <col min="5102" max="5102" width="11.28515625" customWidth="1"/>
    <col min="5103" max="5103" width="12.85546875" customWidth="1"/>
    <col min="5104" max="5104" width="12.140625" customWidth="1"/>
    <col min="5105" max="5105" width="11.7109375" customWidth="1"/>
    <col min="5106" max="5106" width="11.42578125" customWidth="1"/>
    <col min="5107" max="5107" width="12.7109375" customWidth="1"/>
    <col min="5108" max="5108" width="4.140625" customWidth="1"/>
    <col min="5109" max="5109" width="45.28515625" customWidth="1"/>
    <col min="5110" max="5110" width="14.85546875" customWidth="1"/>
    <col min="5111" max="5111" width="12.28515625" customWidth="1"/>
    <col min="5112" max="5113" width="11.140625" customWidth="1"/>
    <col min="5114" max="5114" width="12.42578125" customWidth="1"/>
    <col min="5115" max="5115" width="11.42578125" customWidth="1"/>
    <col min="5116" max="5116" width="13.5703125" customWidth="1"/>
    <col min="5355" max="5355" width="23.140625" customWidth="1"/>
    <col min="5356" max="5356" width="42.85546875" customWidth="1"/>
    <col min="5358" max="5358" width="11.28515625" customWidth="1"/>
    <col min="5359" max="5359" width="12.85546875" customWidth="1"/>
    <col min="5360" max="5360" width="12.140625" customWidth="1"/>
    <col min="5361" max="5361" width="11.7109375" customWidth="1"/>
    <col min="5362" max="5362" width="11.42578125" customWidth="1"/>
    <col min="5363" max="5363" width="12.7109375" customWidth="1"/>
    <col min="5364" max="5364" width="4.140625" customWidth="1"/>
    <col min="5365" max="5365" width="45.28515625" customWidth="1"/>
    <col min="5366" max="5366" width="14.85546875" customWidth="1"/>
    <col min="5367" max="5367" width="12.28515625" customWidth="1"/>
    <col min="5368" max="5369" width="11.140625" customWidth="1"/>
    <col min="5370" max="5370" width="12.42578125" customWidth="1"/>
    <col min="5371" max="5371" width="11.42578125" customWidth="1"/>
    <col min="5372" max="5372" width="13.5703125" customWidth="1"/>
    <col min="5611" max="5611" width="23.140625" customWidth="1"/>
    <col min="5612" max="5612" width="42.85546875" customWidth="1"/>
    <col min="5614" max="5614" width="11.28515625" customWidth="1"/>
    <col min="5615" max="5615" width="12.85546875" customWidth="1"/>
    <col min="5616" max="5616" width="12.140625" customWidth="1"/>
    <col min="5617" max="5617" width="11.7109375" customWidth="1"/>
    <col min="5618" max="5618" width="11.42578125" customWidth="1"/>
    <col min="5619" max="5619" width="12.7109375" customWidth="1"/>
    <col min="5620" max="5620" width="4.140625" customWidth="1"/>
    <col min="5621" max="5621" width="45.28515625" customWidth="1"/>
    <col min="5622" max="5622" width="14.85546875" customWidth="1"/>
    <col min="5623" max="5623" width="12.28515625" customWidth="1"/>
    <col min="5624" max="5625" width="11.140625" customWidth="1"/>
    <col min="5626" max="5626" width="12.42578125" customWidth="1"/>
    <col min="5627" max="5627" width="11.42578125" customWidth="1"/>
    <col min="5628" max="5628" width="13.5703125" customWidth="1"/>
    <col min="5867" max="5867" width="23.140625" customWidth="1"/>
    <col min="5868" max="5868" width="42.85546875" customWidth="1"/>
    <col min="5870" max="5870" width="11.28515625" customWidth="1"/>
    <col min="5871" max="5871" width="12.85546875" customWidth="1"/>
    <col min="5872" max="5872" width="12.140625" customWidth="1"/>
    <col min="5873" max="5873" width="11.7109375" customWidth="1"/>
    <col min="5874" max="5874" width="11.42578125" customWidth="1"/>
    <col min="5875" max="5875" width="12.7109375" customWidth="1"/>
    <col min="5876" max="5876" width="4.140625" customWidth="1"/>
    <col min="5877" max="5877" width="45.28515625" customWidth="1"/>
    <col min="5878" max="5878" width="14.85546875" customWidth="1"/>
    <col min="5879" max="5879" width="12.28515625" customWidth="1"/>
    <col min="5880" max="5881" width="11.140625" customWidth="1"/>
    <col min="5882" max="5882" width="12.42578125" customWidth="1"/>
    <col min="5883" max="5883" width="11.42578125" customWidth="1"/>
    <col min="5884" max="5884" width="13.5703125" customWidth="1"/>
    <col min="6123" max="6123" width="23.140625" customWidth="1"/>
    <col min="6124" max="6124" width="42.85546875" customWidth="1"/>
    <col min="6126" max="6126" width="11.28515625" customWidth="1"/>
    <col min="6127" max="6127" width="12.85546875" customWidth="1"/>
    <col min="6128" max="6128" width="12.140625" customWidth="1"/>
    <col min="6129" max="6129" width="11.7109375" customWidth="1"/>
    <col min="6130" max="6130" width="11.42578125" customWidth="1"/>
    <col min="6131" max="6131" width="12.7109375" customWidth="1"/>
    <col min="6132" max="6132" width="4.140625" customWidth="1"/>
    <col min="6133" max="6133" width="45.28515625" customWidth="1"/>
    <col min="6134" max="6134" width="14.85546875" customWidth="1"/>
    <col min="6135" max="6135" width="12.28515625" customWidth="1"/>
    <col min="6136" max="6137" width="11.140625" customWidth="1"/>
    <col min="6138" max="6138" width="12.42578125" customWidth="1"/>
    <col min="6139" max="6139" width="11.42578125" customWidth="1"/>
    <col min="6140" max="6140" width="13.5703125" customWidth="1"/>
    <col min="6379" max="6379" width="23.140625" customWidth="1"/>
    <col min="6380" max="6380" width="42.85546875" customWidth="1"/>
    <col min="6382" max="6382" width="11.28515625" customWidth="1"/>
    <col min="6383" max="6383" width="12.85546875" customWidth="1"/>
    <col min="6384" max="6384" width="12.140625" customWidth="1"/>
    <col min="6385" max="6385" width="11.7109375" customWidth="1"/>
    <col min="6386" max="6386" width="11.42578125" customWidth="1"/>
    <col min="6387" max="6387" width="12.7109375" customWidth="1"/>
    <col min="6388" max="6388" width="4.140625" customWidth="1"/>
    <col min="6389" max="6389" width="45.28515625" customWidth="1"/>
    <col min="6390" max="6390" width="14.85546875" customWidth="1"/>
    <col min="6391" max="6391" width="12.28515625" customWidth="1"/>
    <col min="6392" max="6393" width="11.140625" customWidth="1"/>
    <col min="6394" max="6394" width="12.42578125" customWidth="1"/>
    <col min="6395" max="6395" width="11.42578125" customWidth="1"/>
    <col min="6396" max="6396" width="13.5703125" customWidth="1"/>
    <col min="6635" max="6635" width="23.140625" customWidth="1"/>
    <col min="6636" max="6636" width="42.85546875" customWidth="1"/>
    <col min="6638" max="6638" width="11.28515625" customWidth="1"/>
    <col min="6639" max="6639" width="12.85546875" customWidth="1"/>
    <col min="6640" max="6640" width="12.140625" customWidth="1"/>
    <col min="6641" max="6641" width="11.7109375" customWidth="1"/>
    <col min="6642" max="6642" width="11.42578125" customWidth="1"/>
    <col min="6643" max="6643" width="12.7109375" customWidth="1"/>
    <col min="6644" max="6644" width="4.140625" customWidth="1"/>
    <col min="6645" max="6645" width="45.28515625" customWidth="1"/>
    <col min="6646" max="6646" width="14.85546875" customWidth="1"/>
    <col min="6647" max="6647" width="12.28515625" customWidth="1"/>
    <col min="6648" max="6649" width="11.140625" customWidth="1"/>
    <col min="6650" max="6650" width="12.42578125" customWidth="1"/>
    <col min="6651" max="6651" width="11.42578125" customWidth="1"/>
    <col min="6652" max="6652" width="13.5703125" customWidth="1"/>
    <col min="6891" max="6891" width="23.140625" customWidth="1"/>
    <col min="6892" max="6892" width="42.85546875" customWidth="1"/>
    <col min="6894" max="6894" width="11.28515625" customWidth="1"/>
    <col min="6895" max="6895" width="12.85546875" customWidth="1"/>
    <col min="6896" max="6896" width="12.140625" customWidth="1"/>
    <col min="6897" max="6897" width="11.7109375" customWidth="1"/>
    <col min="6898" max="6898" width="11.42578125" customWidth="1"/>
    <col min="6899" max="6899" width="12.7109375" customWidth="1"/>
    <col min="6900" max="6900" width="4.140625" customWidth="1"/>
    <col min="6901" max="6901" width="45.28515625" customWidth="1"/>
    <col min="6902" max="6902" width="14.85546875" customWidth="1"/>
    <col min="6903" max="6903" width="12.28515625" customWidth="1"/>
    <col min="6904" max="6905" width="11.140625" customWidth="1"/>
    <col min="6906" max="6906" width="12.42578125" customWidth="1"/>
    <col min="6907" max="6907" width="11.42578125" customWidth="1"/>
    <col min="6908" max="6908" width="13.5703125" customWidth="1"/>
    <col min="7147" max="7147" width="23.140625" customWidth="1"/>
    <col min="7148" max="7148" width="42.85546875" customWidth="1"/>
    <col min="7150" max="7150" width="11.28515625" customWidth="1"/>
    <col min="7151" max="7151" width="12.85546875" customWidth="1"/>
    <col min="7152" max="7152" width="12.140625" customWidth="1"/>
    <col min="7153" max="7153" width="11.7109375" customWidth="1"/>
    <col min="7154" max="7154" width="11.42578125" customWidth="1"/>
    <col min="7155" max="7155" width="12.7109375" customWidth="1"/>
    <col min="7156" max="7156" width="4.140625" customWidth="1"/>
    <col min="7157" max="7157" width="45.28515625" customWidth="1"/>
    <col min="7158" max="7158" width="14.85546875" customWidth="1"/>
    <col min="7159" max="7159" width="12.28515625" customWidth="1"/>
    <col min="7160" max="7161" width="11.140625" customWidth="1"/>
    <col min="7162" max="7162" width="12.42578125" customWidth="1"/>
    <col min="7163" max="7163" width="11.42578125" customWidth="1"/>
    <col min="7164" max="7164" width="13.5703125" customWidth="1"/>
    <col min="7403" max="7403" width="23.140625" customWidth="1"/>
    <col min="7404" max="7404" width="42.85546875" customWidth="1"/>
    <col min="7406" max="7406" width="11.28515625" customWidth="1"/>
    <col min="7407" max="7407" width="12.85546875" customWidth="1"/>
    <col min="7408" max="7408" width="12.140625" customWidth="1"/>
    <col min="7409" max="7409" width="11.7109375" customWidth="1"/>
    <col min="7410" max="7410" width="11.42578125" customWidth="1"/>
    <col min="7411" max="7411" width="12.7109375" customWidth="1"/>
    <col min="7412" max="7412" width="4.140625" customWidth="1"/>
    <col min="7413" max="7413" width="45.28515625" customWidth="1"/>
    <col min="7414" max="7414" width="14.85546875" customWidth="1"/>
    <col min="7415" max="7415" width="12.28515625" customWidth="1"/>
    <col min="7416" max="7417" width="11.140625" customWidth="1"/>
    <col min="7418" max="7418" width="12.42578125" customWidth="1"/>
    <col min="7419" max="7419" width="11.42578125" customWidth="1"/>
    <col min="7420" max="7420" width="13.5703125" customWidth="1"/>
    <col min="7659" max="7659" width="23.140625" customWidth="1"/>
    <col min="7660" max="7660" width="42.85546875" customWidth="1"/>
    <col min="7662" max="7662" width="11.28515625" customWidth="1"/>
    <col min="7663" max="7663" width="12.85546875" customWidth="1"/>
    <col min="7664" max="7664" width="12.140625" customWidth="1"/>
    <col min="7665" max="7665" width="11.7109375" customWidth="1"/>
    <col min="7666" max="7666" width="11.42578125" customWidth="1"/>
    <col min="7667" max="7667" width="12.7109375" customWidth="1"/>
    <col min="7668" max="7668" width="4.140625" customWidth="1"/>
    <col min="7669" max="7669" width="45.28515625" customWidth="1"/>
    <col min="7670" max="7670" width="14.85546875" customWidth="1"/>
    <col min="7671" max="7671" width="12.28515625" customWidth="1"/>
    <col min="7672" max="7673" width="11.140625" customWidth="1"/>
    <col min="7674" max="7674" width="12.42578125" customWidth="1"/>
    <col min="7675" max="7675" width="11.42578125" customWidth="1"/>
    <col min="7676" max="7676" width="13.5703125" customWidth="1"/>
    <col min="7915" max="7915" width="23.140625" customWidth="1"/>
    <col min="7916" max="7916" width="42.85546875" customWidth="1"/>
    <col min="7918" max="7918" width="11.28515625" customWidth="1"/>
    <col min="7919" max="7919" width="12.85546875" customWidth="1"/>
    <col min="7920" max="7920" width="12.140625" customWidth="1"/>
    <col min="7921" max="7921" width="11.7109375" customWidth="1"/>
    <col min="7922" max="7922" width="11.42578125" customWidth="1"/>
    <col min="7923" max="7923" width="12.7109375" customWidth="1"/>
    <col min="7924" max="7924" width="4.140625" customWidth="1"/>
    <col min="7925" max="7925" width="45.28515625" customWidth="1"/>
    <col min="7926" max="7926" width="14.85546875" customWidth="1"/>
    <col min="7927" max="7927" width="12.28515625" customWidth="1"/>
    <col min="7928" max="7929" width="11.140625" customWidth="1"/>
    <col min="7930" max="7930" width="12.42578125" customWidth="1"/>
    <col min="7931" max="7931" width="11.42578125" customWidth="1"/>
    <col min="7932" max="7932" width="13.5703125" customWidth="1"/>
    <col min="8171" max="8171" width="23.140625" customWidth="1"/>
    <col min="8172" max="8172" width="42.85546875" customWidth="1"/>
    <col min="8174" max="8174" width="11.28515625" customWidth="1"/>
    <col min="8175" max="8175" width="12.85546875" customWidth="1"/>
    <col min="8176" max="8176" width="12.140625" customWidth="1"/>
    <col min="8177" max="8177" width="11.7109375" customWidth="1"/>
    <col min="8178" max="8178" width="11.42578125" customWidth="1"/>
    <col min="8179" max="8179" width="12.7109375" customWidth="1"/>
    <col min="8180" max="8180" width="4.140625" customWidth="1"/>
    <col min="8181" max="8181" width="45.28515625" customWidth="1"/>
    <col min="8182" max="8182" width="14.85546875" customWidth="1"/>
    <col min="8183" max="8183" width="12.28515625" customWidth="1"/>
    <col min="8184" max="8185" width="11.140625" customWidth="1"/>
    <col min="8186" max="8186" width="12.42578125" customWidth="1"/>
    <col min="8187" max="8187" width="11.42578125" customWidth="1"/>
    <col min="8188" max="8188" width="13.5703125" customWidth="1"/>
    <col min="8427" max="8427" width="23.140625" customWidth="1"/>
    <col min="8428" max="8428" width="42.85546875" customWidth="1"/>
    <col min="8430" max="8430" width="11.28515625" customWidth="1"/>
    <col min="8431" max="8431" width="12.85546875" customWidth="1"/>
    <col min="8432" max="8432" width="12.140625" customWidth="1"/>
    <col min="8433" max="8433" width="11.7109375" customWidth="1"/>
    <col min="8434" max="8434" width="11.42578125" customWidth="1"/>
    <col min="8435" max="8435" width="12.7109375" customWidth="1"/>
    <col min="8436" max="8436" width="4.140625" customWidth="1"/>
    <col min="8437" max="8437" width="45.28515625" customWidth="1"/>
    <col min="8438" max="8438" width="14.85546875" customWidth="1"/>
    <col min="8439" max="8439" width="12.28515625" customWidth="1"/>
    <col min="8440" max="8441" width="11.140625" customWidth="1"/>
    <col min="8442" max="8442" width="12.42578125" customWidth="1"/>
    <col min="8443" max="8443" width="11.42578125" customWidth="1"/>
    <col min="8444" max="8444" width="13.5703125" customWidth="1"/>
    <col min="8683" max="8683" width="23.140625" customWidth="1"/>
    <col min="8684" max="8684" width="42.85546875" customWidth="1"/>
    <col min="8686" max="8686" width="11.28515625" customWidth="1"/>
    <col min="8687" max="8687" width="12.85546875" customWidth="1"/>
    <col min="8688" max="8688" width="12.140625" customWidth="1"/>
    <col min="8689" max="8689" width="11.7109375" customWidth="1"/>
    <col min="8690" max="8690" width="11.42578125" customWidth="1"/>
    <col min="8691" max="8691" width="12.7109375" customWidth="1"/>
    <col min="8692" max="8692" width="4.140625" customWidth="1"/>
    <col min="8693" max="8693" width="45.28515625" customWidth="1"/>
    <col min="8694" max="8694" width="14.85546875" customWidth="1"/>
    <col min="8695" max="8695" width="12.28515625" customWidth="1"/>
    <col min="8696" max="8697" width="11.140625" customWidth="1"/>
    <col min="8698" max="8698" width="12.42578125" customWidth="1"/>
    <col min="8699" max="8699" width="11.42578125" customWidth="1"/>
    <col min="8700" max="8700" width="13.5703125" customWidth="1"/>
    <col min="8939" max="8939" width="23.140625" customWidth="1"/>
    <col min="8940" max="8940" width="42.85546875" customWidth="1"/>
    <col min="8942" max="8942" width="11.28515625" customWidth="1"/>
    <col min="8943" max="8943" width="12.85546875" customWidth="1"/>
    <col min="8944" max="8944" width="12.140625" customWidth="1"/>
    <col min="8945" max="8945" width="11.7109375" customWidth="1"/>
    <col min="8946" max="8946" width="11.42578125" customWidth="1"/>
    <col min="8947" max="8947" width="12.7109375" customWidth="1"/>
    <col min="8948" max="8948" width="4.140625" customWidth="1"/>
    <col min="8949" max="8949" width="45.28515625" customWidth="1"/>
    <col min="8950" max="8950" width="14.85546875" customWidth="1"/>
    <col min="8951" max="8951" width="12.28515625" customWidth="1"/>
    <col min="8952" max="8953" width="11.140625" customWidth="1"/>
    <col min="8954" max="8954" width="12.42578125" customWidth="1"/>
    <col min="8955" max="8955" width="11.42578125" customWidth="1"/>
    <col min="8956" max="8956" width="13.5703125" customWidth="1"/>
    <col min="9195" max="9195" width="23.140625" customWidth="1"/>
    <col min="9196" max="9196" width="42.85546875" customWidth="1"/>
    <col min="9198" max="9198" width="11.28515625" customWidth="1"/>
    <col min="9199" max="9199" width="12.85546875" customWidth="1"/>
    <col min="9200" max="9200" width="12.140625" customWidth="1"/>
    <col min="9201" max="9201" width="11.7109375" customWidth="1"/>
    <col min="9202" max="9202" width="11.42578125" customWidth="1"/>
    <col min="9203" max="9203" width="12.7109375" customWidth="1"/>
    <col min="9204" max="9204" width="4.140625" customWidth="1"/>
    <col min="9205" max="9205" width="45.28515625" customWidth="1"/>
    <col min="9206" max="9206" width="14.85546875" customWidth="1"/>
    <col min="9207" max="9207" width="12.28515625" customWidth="1"/>
    <col min="9208" max="9209" width="11.140625" customWidth="1"/>
    <col min="9210" max="9210" width="12.42578125" customWidth="1"/>
    <col min="9211" max="9211" width="11.42578125" customWidth="1"/>
    <col min="9212" max="9212" width="13.5703125" customWidth="1"/>
    <col min="9451" max="9451" width="23.140625" customWidth="1"/>
    <col min="9452" max="9452" width="42.85546875" customWidth="1"/>
    <col min="9454" max="9454" width="11.28515625" customWidth="1"/>
    <col min="9455" max="9455" width="12.85546875" customWidth="1"/>
    <col min="9456" max="9456" width="12.140625" customWidth="1"/>
    <col min="9457" max="9457" width="11.7109375" customWidth="1"/>
    <col min="9458" max="9458" width="11.42578125" customWidth="1"/>
    <col min="9459" max="9459" width="12.7109375" customWidth="1"/>
    <col min="9460" max="9460" width="4.140625" customWidth="1"/>
    <col min="9461" max="9461" width="45.28515625" customWidth="1"/>
    <col min="9462" max="9462" width="14.85546875" customWidth="1"/>
    <col min="9463" max="9463" width="12.28515625" customWidth="1"/>
    <col min="9464" max="9465" width="11.140625" customWidth="1"/>
    <col min="9466" max="9466" width="12.42578125" customWidth="1"/>
    <col min="9467" max="9467" width="11.42578125" customWidth="1"/>
    <col min="9468" max="9468" width="13.5703125" customWidth="1"/>
    <col min="9707" max="9707" width="23.140625" customWidth="1"/>
    <col min="9708" max="9708" width="42.85546875" customWidth="1"/>
    <col min="9710" max="9710" width="11.28515625" customWidth="1"/>
    <col min="9711" max="9711" width="12.85546875" customWidth="1"/>
    <col min="9712" max="9712" width="12.140625" customWidth="1"/>
    <col min="9713" max="9713" width="11.7109375" customWidth="1"/>
    <col min="9714" max="9714" width="11.42578125" customWidth="1"/>
    <col min="9715" max="9715" width="12.7109375" customWidth="1"/>
    <col min="9716" max="9716" width="4.140625" customWidth="1"/>
    <col min="9717" max="9717" width="45.28515625" customWidth="1"/>
    <col min="9718" max="9718" width="14.85546875" customWidth="1"/>
    <col min="9719" max="9719" width="12.28515625" customWidth="1"/>
    <col min="9720" max="9721" width="11.140625" customWidth="1"/>
    <col min="9722" max="9722" width="12.42578125" customWidth="1"/>
    <col min="9723" max="9723" width="11.42578125" customWidth="1"/>
    <col min="9724" max="9724" width="13.5703125" customWidth="1"/>
    <col min="9963" max="9963" width="23.140625" customWidth="1"/>
    <col min="9964" max="9964" width="42.85546875" customWidth="1"/>
    <col min="9966" max="9966" width="11.28515625" customWidth="1"/>
    <col min="9967" max="9967" width="12.85546875" customWidth="1"/>
    <col min="9968" max="9968" width="12.140625" customWidth="1"/>
    <col min="9969" max="9969" width="11.7109375" customWidth="1"/>
    <col min="9970" max="9970" width="11.42578125" customWidth="1"/>
    <col min="9971" max="9971" width="12.7109375" customWidth="1"/>
    <col min="9972" max="9972" width="4.140625" customWidth="1"/>
    <col min="9973" max="9973" width="45.28515625" customWidth="1"/>
    <col min="9974" max="9974" width="14.85546875" customWidth="1"/>
    <col min="9975" max="9975" width="12.28515625" customWidth="1"/>
    <col min="9976" max="9977" width="11.140625" customWidth="1"/>
    <col min="9978" max="9978" width="12.42578125" customWidth="1"/>
    <col min="9979" max="9979" width="11.42578125" customWidth="1"/>
    <col min="9980" max="9980" width="13.5703125" customWidth="1"/>
    <col min="10219" max="10219" width="23.140625" customWidth="1"/>
    <col min="10220" max="10220" width="42.85546875" customWidth="1"/>
    <col min="10222" max="10222" width="11.28515625" customWidth="1"/>
    <col min="10223" max="10223" width="12.85546875" customWidth="1"/>
    <col min="10224" max="10224" width="12.140625" customWidth="1"/>
    <col min="10225" max="10225" width="11.7109375" customWidth="1"/>
    <col min="10226" max="10226" width="11.42578125" customWidth="1"/>
    <col min="10227" max="10227" width="12.7109375" customWidth="1"/>
    <col min="10228" max="10228" width="4.140625" customWidth="1"/>
    <col min="10229" max="10229" width="45.28515625" customWidth="1"/>
    <col min="10230" max="10230" width="14.85546875" customWidth="1"/>
    <col min="10231" max="10231" width="12.28515625" customWidth="1"/>
    <col min="10232" max="10233" width="11.140625" customWidth="1"/>
    <col min="10234" max="10234" width="12.42578125" customWidth="1"/>
    <col min="10235" max="10235" width="11.42578125" customWidth="1"/>
    <col min="10236" max="10236" width="13.5703125" customWidth="1"/>
    <col min="10475" max="10475" width="23.140625" customWidth="1"/>
    <col min="10476" max="10476" width="42.85546875" customWidth="1"/>
    <col min="10478" max="10478" width="11.28515625" customWidth="1"/>
    <col min="10479" max="10479" width="12.85546875" customWidth="1"/>
    <col min="10480" max="10480" width="12.140625" customWidth="1"/>
    <col min="10481" max="10481" width="11.7109375" customWidth="1"/>
    <col min="10482" max="10482" width="11.42578125" customWidth="1"/>
    <col min="10483" max="10483" width="12.7109375" customWidth="1"/>
    <col min="10484" max="10484" width="4.140625" customWidth="1"/>
    <col min="10485" max="10485" width="45.28515625" customWidth="1"/>
    <col min="10486" max="10486" width="14.85546875" customWidth="1"/>
    <col min="10487" max="10487" width="12.28515625" customWidth="1"/>
    <col min="10488" max="10489" width="11.140625" customWidth="1"/>
    <col min="10490" max="10490" width="12.42578125" customWidth="1"/>
    <col min="10491" max="10491" width="11.42578125" customWidth="1"/>
    <col min="10492" max="10492" width="13.5703125" customWidth="1"/>
    <col min="10731" max="10731" width="23.140625" customWidth="1"/>
    <col min="10732" max="10732" width="42.85546875" customWidth="1"/>
    <col min="10734" max="10734" width="11.28515625" customWidth="1"/>
    <col min="10735" max="10735" width="12.85546875" customWidth="1"/>
    <col min="10736" max="10736" width="12.140625" customWidth="1"/>
    <col min="10737" max="10737" width="11.7109375" customWidth="1"/>
    <col min="10738" max="10738" width="11.42578125" customWidth="1"/>
    <col min="10739" max="10739" width="12.7109375" customWidth="1"/>
    <col min="10740" max="10740" width="4.140625" customWidth="1"/>
    <col min="10741" max="10741" width="45.28515625" customWidth="1"/>
    <col min="10742" max="10742" width="14.85546875" customWidth="1"/>
    <col min="10743" max="10743" width="12.28515625" customWidth="1"/>
    <col min="10744" max="10745" width="11.140625" customWidth="1"/>
    <col min="10746" max="10746" width="12.42578125" customWidth="1"/>
    <col min="10747" max="10747" width="11.42578125" customWidth="1"/>
    <col min="10748" max="10748" width="13.5703125" customWidth="1"/>
    <col min="10987" max="10987" width="23.140625" customWidth="1"/>
    <col min="10988" max="10988" width="42.85546875" customWidth="1"/>
    <col min="10990" max="10990" width="11.28515625" customWidth="1"/>
    <col min="10991" max="10991" width="12.85546875" customWidth="1"/>
    <col min="10992" max="10992" width="12.140625" customWidth="1"/>
    <col min="10993" max="10993" width="11.7109375" customWidth="1"/>
    <col min="10994" max="10994" width="11.42578125" customWidth="1"/>
    <col min="10995" max="10995" width="12.7109375" customWidth="1"/>
    <col min="10996" max="10996" width="4.140625" customWidth="1"/>
    <col min="10997" max="10997" width="45.28515625" customWidth="1"/>
    <col min="10998" max="10998" width="14.85546875" customWidth="1"/>
    <col min="10999" max="10999" width="12.28515625" customWidth="1"/>
    <col min="11000" max="11001" width="11.140625" customWidth="1"/>
    <col min="11002" max="11002" width="12.42578125" customWidth="1"/>
    <col min="11003" max="11003" width="11.42578125" customWidth="1"/>
    <col min="11004" max="11004" width="13.5703125" customWidth="1"/>
    <col min="11243" max="11243" width="23.140625" customWidth="1"/>
    <col min="11244" max="11244" width="42.85546875" customWidth="1"/>
    <col min="11246" max="11246" width="11.28515625" customWidth="1"/>
    <col min="11247" max="11247" width="12.85546875" customWidth="1"/>
    <col min="11248" max="11248" width="12.140625" customWidth="1"/>
    <col min="11249" max="11249" width="11.7109375" customWidth="1"/>
    <col min="11250" max="11250" width="11.42578125" customWidth="1"/>
    <col min="11251" max="11251" width="12.7109375" customWidth="1"/>
    <col min="11252" max="11252" width="4.140625" customWidth="1"/>
    <col min="11253" max="11253" width="45.28515625" customWidth="1"/>
    <col min="11254" max="11254" width="14.85546875" customWidth="1"/>
    <col min="11255" max="11255" width="12.28515625" customWidth="1"/>
    <col min="11256" max="11257" width="11.140625" customWidth="1"/>
    <col min="11258" max="11258" width="12.42578125" customWidth="1"/>
    <col min="11259" max="11259" width="11.42578125" customWidth="1"/>
    <col min="11260" max="11260" width="13.5703125" customWidth="1"/>
    <col min="11499" max="11499" width="23.140625" customWidth="1"/>
    <col min="11500" max="11500" width="42.85546875" customWidth="1"/>
    <col min="11502" max="11502" width="11.28515625" customWidth="1"/>
    <col min="11503" max="11503" width="12.85546875" customWidth="1"/>
    <col min="11504" max="11504" width="12.140625" customWidth="1"/>
    <col min="11505" max="11505" width="11.7109375" customWidth="1"/>
    <col min="11506" max="11506" width="11.42578125" customWidth="1"/>
    <col min="11507" max="11507" width="12.7109375" customWidth="1"/>
    <col min="11508" max="11508" width="4.140625" customWidth="1"/>
    <col min="11509" max="11509" width="45.28515625" customWidth="1"/>
    <col min="11510" max="11510" width="14.85546875" customWidth="1"/>
    <col min="11511" max="11511" width="12.28515625" customWidth="1"/>
    <col min="11512" max="11513" width="11.140625" customWidth="1"/>
    <col min="11514" max="11514" width="12.42578125" customWidth="1"/>
    <col min="11515" max="11515" width="11.42578125" customWidth="1"/>
    <col min="11516" max="11516" width="13.5703125" customWidth="1"/>
    <col min="11755" max="11755" width="23.140625" customWidth="1"/>
    <col min="11756" max="11756" width="42.85546875" customWidth="1"/>
    <col min="11758" max="11758" width="11.28515625" customWidth="1"/>
    <col min="11759" max="11759" width="12.85546875" customWidth="1"/>
    <col min="11760" max="11760" width="12.140625" customWidth="1"/>
    <col min="11761" max="11761" width="11.7109375" customWidth="1"/>
    <col min="11762" max="11762" width="11.42578125" customWidth="1"/>
    <col min="11763" max="11763" width="12.7109375" customWidth="1"/>
    <col min="11764" max="11764" width="4.140625" customWidth="1"/>
    <col min="11765" max="11765" width="45.28515625" customWidth="1"/>
    <col min="11766" max="11766" width="14.85546875" customWidth="1"/>
    <col min="11767" max="11767" width="12.28515625" customWidth="1"/>
    <col min="11768" max="11769" width="11.140625" customWidth="1"/>
    <col min="11770" max="11770" width="12.42578125" customWidth="1"/>
    <col min="11771" max="11771" width="11.42578125" customWidth="1"/>
    <col min="11772" max="11772" width="13.5703125" customWidth="1"/>
    <col min="12011" max="12011" width="23.140625" customWidth="1"/>
    <col min="12012" max="12012" width="42.85546875" customWidth="1"/>
    <col min="12014" max="12014" width="11.28515625" customWidth="1"/>
    <col min="12015" max="12015" width="12.85546875" customWidth="1"/>
    <col min="12016" max="12016" width="12.140625" customWidth="1"/>
    <col min="12017" max="12017" width="11.7109375" customWidth="1"/>
    <col min="12018" max="12018" width="11.42578125" customWidth="1"/>
    <col min="12019" max="12019" width="12.7109375" customWidth="1"/>
    <col min="12020" max="12020" width="4.140625" customWidth="1"/>
    <col min="12021" max="12021" width="45.28515625" customWidth="1"/>
    <col min="12022" max="12022" width="14.85546875" customWidth="1"/>
    <col min="12023" max="12023" width="12.28515625" customWidth="1"/>
    <col min="12024" max="12025" width="11.140625" customWidth="1"/>
    <col min="12026" max="12026" width="12.42578125" customWidth="1"/>
    <col min="12027" max="12027" width="11.42578125" customWidth="1"/>
    <col min="12028" max="12028" width="13.5703125" customWidth="1"/>
    <col min="12267" max="12267" width="23.140625" customWidth="1"/>
    <col min="12268" max="12268" width="42.85546875" customWidth="1"/>
    <col min="12270" max="12270" width="11.28515625" customWidth="1"/>
    <col min="12271" max="12271" width="12.85546875" customWidth="1"/>
    <col min="12272" max="12272" width="12.140625" customWidth="1"/>
    <col min="12273" max="12273" width="11.7109375" customWidth="1"/>
    <col min="12274" max="12274" width="11.42578125" customWidth="1"/>
    <col min="12275" max="12275" width="12.7109375" customWidth="1"/>
    <col min="12276" max="12276" width="4.140625" customWidth="1"/>
    <col min="12277" max="12277" width="45.28515625" customWidth="1"/>
    <col min="12278" max="12278" width="14.85546875" customWidth="1"/>
    <col min="12279" max="12279" width="12.28515625" customWidth="1"/>
    <col min="12280" max="12281" width="11.140625" customWidth="1"/>
    <col min="12282" max="12282" width="12.42578125" customWidth="1"/>
    <col min="12283" max="12283" width="11.42578125" customWidth="1"/>
    <col min="12284" max="12284" width="13.5703125" customWidth="1"/>
    <col min="12523" max="12523" width="23.140625" customWidth="1"/>
    <col min="12524" max="12524" width="42.85546875" customWidth="1"/>
    <col min="12526" max="12526" width="11.28515625" customWidth="1"/>
    <col min="12527" max="12527" width="12.85546875" customWidth="1"/>
    <col min="12528" max="12528" width="12.140625" customWidth="1"/>
    <col min="12529" max="12529" width="11.7109375" customWidth="1"/>
    <col min="12530" max="12530" width="11.42578125" customWidth="1"/>
    <col min="12531" max="12531" width="12.7109375" customWidth="1"/>
    <col min="12532" max="12532" width="4.140625" customWidth="1"/>
    <col min="12533" max="12533" width="45.28515625" customWidth="1"/>
    <col min="12534" max="12534" width="14.85546875" customWidth="1"/>
    <col min="12535" max="12535" width="12.28515625" customWidth="1"/>
    <col min="12536" max="12537" width="11.140625" customWidth="1"/>
    <col min="12538" max="12538" width="12.42578125" customWidth="1"/>
    <col min="12539" max="12539" width="11.42578125" customWidth="1"/>
    <col min="12540" max="12540" width="13.5703125" customWidth="1"/>
    <col min="12779" max="12779" width="23.140625" customWidth="1"/>
    <col min="12780" max="12780" width="42.85546875" customWidth="1"/>
    <col min="12782" max="12782" width="11.28515625" customWidth="1"/>
    <col min="12783" max="12783" width="12.85546875" customWidth="1"/>
    <col min="12784" max="12784" width="12.140625" customWidth="1"/>
    <col min="12785" max="12785" width="11.7109375" customWidth="1"/>
    <col min="12786" max="12786" width="11.42578125" customWidth="1"/>
    <col min="12787" max="12787" width="12.7109375" customWidth="1"/>
    <col min="12788" max="12788" width="4.140625" customWidth="1"/>
    <col min="12789" max="12789" width="45.28515625" customWidth="1"/>
    <col min="12790" max="12790" width="14.85546875" customWidth="1"/>
    <col min="12791" max="12791" width="12.28515625" customWidth="1"/>
    <col min="12792" max="12793" width="11.140625" customWidth="1"/>
    <col min="12794" max="12794" width="12.42578125" customWidth="1"/>
    <col min="12795" max="12795" width="11.42578125" customWidth="1"/>
    <col min="12796" max="12796" width="13.5703125" customWidth="1"/>
    <col min="13035" max="13035" width="23.140625" customWidth="1"/>
    <col min="13036" max="13036" width="42.85546875" customWidth="1"/>
    <col min="13038" max="13038" width="11.28515625" customWidth="1"/>
    <col min="13039" max="13039" width="12.85546875" customWidth="1"/>
    <col min="13040" max="13040" width="12.140625" customWidth="1"/>
    <col min="13041" max="13041" width="11.7109375" customWidth="1"/>
    <col min="13042" max="13042" width="11.42578125" customWidth="1"/>
    <col min="13043" max="13043" width="12.7109375" customWidth="1"/>
    <col min="13044" max="13044" width="4.140625" customWidth="1"/>
    <col min="13045" max="13045" width="45.28515625" customWidth="1"/>
    <col min="13046" max="13046" width="14.85546875" customWidth="1"/>
    <col min="13047" max="13047" width="12.28515625" customWidth="1"/>
    <col min="13048" max="13049" width="11.140625" customWidth="1"/>
    <col min="13050" max="13050" width="12.42578125" customWidth="1"/>
    <col min="13051" max="13051" width="11.42578125" customWidth="1"/>
    <col min="13052" max="13052" width="13.5703125" customWidth="1"/>
    <col min="13291" max="13291" width="23.140625" customWidth="1"/>
    <col min="13292" max="13292" width="42.85546875" customWidth="1"/>
    <col min="13294" max="13294" width="11.28515625" customWidth="1"/>
    <col min="13295" max="13295" width="12.85546875" customWidth="1"/>
    <col min="13296" max="13296" width="12.140625" customWidth="1"/>
    <col min="13297" max="13297" width="11.7109375" customWidth="1"/>
    <col min="13298" max="13298" width="11.42578125" customWidth="1"/>
    <col min="13299" max="13299" width="12.7109375" customWidth="1"/>
    <col min="13300" max="13300" width="4.140625" customWidth="1"/>
    <col min="13301" max="13301" width="45.28515625" customWidth="1"/>
    <col min="13302" max="13302" width="14.85546875" customWidth="1"/>
    <col min="13303" max="13303" width="12.28515625" customWidth="1"/>
    <col min="13304" max="13305" width="11.140625" customWidth="1"/>
    <col min="13306" max="13306" width="12.42578125" customWidth="1"/>
    <col min="13307" max="13307" width="11.42578125" customWidth="1"/>
    <col min="13308" max="13308" width="13.5703125" customWidth="1"/>
    <col min="13547" max="13547" width="23.140625" customWidth="1"/>
    <col min="13548" max="13548" width="42.85546875" customWidth="1"/>
    <col min="13550" max="13550" width="11.28515625" customWidth="1"/>
    <col min="13551" max="13551" width="12.85546875" customWidth="1"/>
    <col min="13552" max="13552" width="12.140625" customWidth="1"/>
    <col min="13553" max="13553" width="11.7109375" customWidth="1"/>
    <col min="13554" max="13554" width="11.42578125" customWidth="1"/>
    <col min="13555" max="13555" width="12.7109375" customWidth="1"/>
    <col min="13556" max="13556" width="4.140625" customWidth="1"/>
    <col min="13557" max="13557" width="45.28515625" customWidth="1"/>
    <col min="13558" max="13558" width="14.85546875" customWidth="1"/>
    <col min="13559" max="13559" width="12.28515625" customWidth="1"/>
    <col min="13560" max="13561" width="11.140625" customWidth="1"/>
    <col min="13562" max="13562" width="12.42578125" customWidth="1"/>
    <col min="13563" max="13563" width="11.42578125" customWidth="1"/>
    <col min="13564" max="13564" width="13.5703125" customWidth="1"/>
    <col min="13803" max="13803" width="23.140625" customWidth="1"/>
    <col min="13804" max="13804" width="42.85546875" customWidth="1"/>
    <col min="13806" max="13806" width="11.28515625" customWidth="1"/>
    <col min="13807" max="13807" width="12.85546875" customWidth="1"/>
    <col min="13808" max="13808" width="12.140625" customWidth="1"/>
    <col min="13809" max="13809" width="11.7109375" customWidth="1"/>
    <col min="13810" max="13810" width="11.42578125" customWidth="1"/>
    <col min="13811" max="13811" width="12.7109375" customWidth="1"/>
    <col min="13812" max="13812" width="4.140625" customWidth="1"/>
    <col min="13813" max="13813" width="45.28515625" customWidth="1"/>
    <col min="13814" max="13814" width="14.85546875" customWidth="1"/>
    <col min="13815" max="13815" width="12.28515625" customWidth="1"/>
    <col min="13816" max="13817" width="11.140625" customWidth="1"/>
    <col min="13818" max="13818" width="12.42578125" customWidth="1"/>
    <col min="13819" max="13819" width="11.42578125" customWidth="1"/>
    <col min="13820" max="13820" width="13.5703125" customWidth="1"/>
    <col min="14059" max="14059" width="23.140625" customWidth="1"/>
    <col min="14060" max="14060" width="42.85546875" customWidth="1"/>
    <col min="14062" max="14062" width="11.28515625" customWidth="1"/>
    <col min="14063" max="14063" width="12.85546875" customWidth="1"/>
    <col min="14064" max="14064" width="12.140625" customWidth="1"/>
    <col min="14065" max="14065" width="11.7109375" customWidth="1"/>
    <col min="14066" max="14066" width="11.42578125" customWidth="1"/>
    <col min="14067" max="14067" width="12.7109375" customWidth="1"/>
    <col min="14068" max="14068" width="4.140625" customWidth="1"/>
    <col min="14069" max="14069" width="45.28515625" customWidth="1"/>
    <col min="14070" max="14070" width="14.85546875" customWidth="1"/>
    <col min="14071" max="14071" width="12.28515625" customWidth="1"/>
    <col min="14072" max="14073" width="11.140625" customWidth="1"/>
    <col min="14074" max="14074" width="12.42578125" customWidth="1"/>
    <col min="14075" max="14075" width="11.42578125" customWidth="1"/>
    <col min="14076" max="14076" width="13.5703125" customWidth="1"/>
    <col min="14315" max="14315" width="23.140625" customWidth="1"/>
    <col min="14316" max="14316" width="42.85546875" customWidth="1"/>
    <col min="14318" max="14318" width="11.28515625" customWidth="1"/>
    <col min="14319" max="14319" width="12.85546875" customWidth="1"/>
    <col min="14320" max="14320" width="12.140625" customWidth="1"/>
    <col min="14321" max="14321" width="11.7109375" customWidth="1"/>
    <col min="14322" max="14322" width="11.42578125" customWidth="1"/>
    <col min="14323" max="14323" width="12.7109375" customWidth="1"/>
    <col min="14324" max="14324" width="4.140625" customWidth="1"/>
    <col min="14325" max="14325" width="45.28515625" customWidth="1"/>
    <col min="14326" max="14326" width="14.85546875" customWidth="1"/>
    <col min="14327" max="14327" width="12.28515625" customWidth="1"/>
    <col min="14328" max="14329" width="11.140625" customWidth="1"/>
    <col min="14330" max="14330" width="12.42578125" customWidth="1"/>
    <col min="14331" max="14331" width="11.42578125" customWidth="1"/>
    <col min="14332" max="14332" width="13.5703125" customWidth="1"/>
    <col min="14571" max="14571" width="23.140625" customWidth="1"/>
    <col min="14572" max="14572" width="42.85546875" customWidth="1"/>
    <col min="14574" max="14574" width="11.28515625" customWidth="1"/>
    <col min="14575" max="14575" width="12.85546875" customWidth="1"/>
    <col min="14576" max="14576" width="12.140625" customWidth="1"/>
    <col min="14577" max="14577" width="11.7109375" customWidth="1"/>
    <col min="14578" max="14578" width="11.42578125" customWidth="1"/>
    <col min="14579" max="14579" width="12.7109375" customWidth="1"/>
    <col min="14580" max="14580" width="4.140625" customWidth="1"/>
    <col min="14581" max="14581" width="45.28515625" customWidth="1"/>
    <col min="14582" max="14582" width="14.85546875" customWidth="1"/>
    <col min="14583" max="14583" width="12.28515625" customWidth="1"/>
    <col min="14584" max="14585" width="11.140625" customWidth="1"/>
    <col min="14586" max="14586" width="12.42578125" customWidth="1"/>
    <col min="14587" max="14587" width="11.42578125" customWidth="1"/>
    <col min="14588" max="14588" width="13.5703125" customWidth="1"/>
    <col min="14827" max="14827" width="23.140625" customWidth="1"/>
    <col min="14828" max="14828" width="42.85546875" customWidth="1"/>
    <col min="14830" max="14830" width="11.28515625" customWidth="1"/>
    <col min="14831" max="14831" width="12.85546875" customWidth="1"/>
    <col min="14832" max="14832" width="12.140625" customWidth="1"/>
    <col min="14833" max="14833" width="11.7109375" customWidth="1"/>
    <col min="14834" max="14834" width="11.42578125" customWidth="1"/>
    <col min="14835" max="14835" width="12.7109375" customWidth="1"/>
    <col min="14836" max="14836" width="4.140625" customWidth="1"/>
    <col min="14837" max="14837" width="45.28515625" customWidth="1"/>
    <col min="14838" max="14838" width="14.85546875" customWidth="1"/>
    <col min="14839" max="14839" width="12.28515625" customWidth="1"/>
    <col min="14840" max="14841" width="11.140625" customWidth="1"/>
    <col min="14842" max="14842" width="12.42578125" customWidth="1"/>
    <col min="14843" max="14843" width="11.42578125" customWidth="1"/>
    <col min="14844" max="14844" width="13.5703125" customWidth="1"/>
    <col min="15083" max="15083" width="23.140625" customWidth="1"/>
    <col min="15084" max="15084" width="42.85546875" customWidth="1"/>
    <col min="15086" max="15086" width="11.28515625" customWidth="1"/>
    <col min="15087" max="15087" width="12.85546875" customWidth="1"/>
    <col min="15088" max="15088" width="12.140625" customWidth="1"/>
    <col min="15089" max="15089" width="11.7109375" customWidth="1"/>
    <col min="15090" max="15090" width="11.42578125" customWidth="1"/>
    <col min="15091" max="15091" width="12.7109375" customWidth="1"/>
    <col min="15092" max="15092" width="4.140625" customWidth="1"/>
    <col min="15093" max="15093" width="45.28515625" customWidth="1"/>
    <col min="15094" max="15094" width="14.85546875" customWidth="1"/>
    <col min="15095" max="15095" width="12.28515625" customWidth="1"/>
    <col min="15096" max="15097" width="11.140625" customWidth="1"/>
    <col min="15098" max="15098" width="12.42578125" customWidth="1"/>
    <col min="15099" max="15099" width="11.42578125" customWidth="1"/>
    <col min="15100" max="15100" width="13.5703125" customWidth="1"/>
    <col min="15339" max="15339" width="23.140625" customWidth="1"/>
    <col min="15340" max="15340" width="42.85546875" customWidth="1"/>
    <col min="15342" max="15342" width="11.28515625" customWidth="1"/>
    <col min="15343" max="15343" width="12.85546875" customWidth="1"/>
    <col min="15344" max="15344" width="12.140625" customWidth="1"/>
    <col min="15345" max="15345" width="11.7109375" customWidth="1"/>
    <col min="15346" max="15346" width="11.42578125" customWidth="1"/>
    <col min="15347" max="15347" width="12.7109375" customWidth="1"/>
    <col min="15348" max="15348" width="4.140625" customWidth="1"/>
    <col min="15349" max="15349" width="45.28515625" customWidth="1"/>
    <col min="15350" max="15350" width="14.85546875" customWidth="1"/>
    <col min="15351" max="15351" width="12.28515625" customWidth="1"/>
    <col min="15352" max="15353" width="11.140625" customWidth="1"/>
    <col min="15354" max="15354" width="12.42578125" customWidth="1"/>
    <col min="15355" max="15355" width="11.42578125" customWidth="1"/>
    <col min="15356" max="15356" width="13.5703125" customWidth="1"/>
    <col min="15595" max="15595" width="23.140625" customWidth="1"/>
    <col min="15596" max="15596" width="42.85546875" customWidth="1"/>
    <col min="15598" max="15598" width="11.28515625" customWidth="1"/>
    <col min="15599" max="15599" width="12.85546875" customWidth="1"/>
    <col min="15600" max="15600" width="12.140625" customWidth="1"/>
    <col min="15601" max="15601" width="11.7109375" customWidth="1"/>
    <col min="15602" max="15602" width="11.42578125" customWidth="1"/>
    <col min="15603" max="15603" width="12.7109375" customWidth="1"/>
    <col min="15604" max="15604" width="4.140625" customWidth="1"/>
    <col min="15605" max="15605" width="45.28515625" customWidth="1"/>
    <col min="15606" max="15606" width="14.85546875" customWidth="1"/>
    <col min="15607" max="15607" width="12.28515625" customWidth="1"/>
    <col min="15608" max="15609" width="11.140625" customWidth="1"/>
    <col min="15610" max="15610" width="12.42578125" customWidth="1"/>
    <col min="15611" max="15611" width="11.42578125" customWidth="1"/>
    <col min="15612" max="15612" width="13.5703125" customWidth="1"/>
    <col min="15851" max="15851" width="23.140625" customWidth="1"/>
    <col min="15852" max="15852" width="42.85546875" customWidth="1"/>
    <col min="15854" max="15854" width="11.28515625" customWidth="1"/>
    <col min="15855" max="15855" width="12.85546875" customWidth="1"/>
    <col min="15856" max="15856" width="12.140625" customWidth="1"/>
    <col min="15857" max="15857" width="11.7109375" customWidth="1"/>
    <col min="15858" max="15858" width="11.42578125" customWidth="1"/>
    <col min="15859" max="15859" width="12.7109375" customWidth="1"/>
    <col min="15860" max="15860" width="4.140625" customWidth="1"/>
    <col min="15861" max="15861" width="45.28515625" customWidth="1"/>
    <col min="15862" max="15862" width="14.85546875" customWidth="1"/>
    <col min="15863" max="15863" width="12.28515625" customWidth="1"/>
    <col min="15864" max="15865" width="11.140625" customWidth="1"/>
    <col min="15866" max="15866" width="12.42578125" customWidth="1"/>
    <col min="15867" max="15867" width="11.42578125" customWidth="1"/>
    <col min="15868" max="15868" width="13.5703125" customWidth="1"/>
    <col min="16107" max="16107" width="23.140625" customWidth="1"/>
    <col min="16108" max="16108" width="42.85546875" customWidth="1"/>
    <col min="16110" max="16110" width="11.28515625" customWidth="1"/>
    <col min="16111" max="16111" width="12.85546875" customWidth="1"/>
    <col min="16112" max="16112" width="12.140625" customWidth="1"/>
    <col min="16113" max="16113" width="11.7109375" customWidth="1"/>
    <col min="16114" max="16114" width="11.42578125" customWidth="1"/>
    <col min="16115" max="16115" width="12.7109375" customWidth="1"/>
    <col min="16116" max="16116" width="4.140625" customWidth="1"/>
    <col min="16117" max="16117" width="45.28515625" customWidth="1"/>
    <col min="16118" max="16118" width="14.85546875" customWidth="1"/>
    <col min="16119" max="16119" width="12.28515625" customWidth="1"/>
    <col min="16120" max="16121" width="11.140625" customWidth="1"/>
    <col min="16122" max="16122" width="12.42578125" customWidth="1"/>
    <col min="16123" max="16123" width="11.42578125" customWidth="1"/>
    <col min="16124" max="1612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207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207</v>
      </c>
      <c r="B5" s="2"/>
      <c r="C5" s="2"/>
      <c r="D5" s="2"/>
      <c r="E5" s="2"/>
      <c r="F5" s="2"/>
      <c r="G5" s="3"/>
      <c r="H5" s="3"/>
      <c r="I5" s="4"/>
      <c r="J5" s="2" t="s">
        <v>178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178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  <c r="W8" s="6"/>
    </row>
    <row r="9" spans="1:23" ht="15.7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6.5" thickBot="1" x14ac:dyDescent="0.3">
      <c r="A10" s="11" t="s">
        <v>6</v>
      </c>
      <c r="B10" s="12">
        <f>B12+B13</f>
        <v>20795.8</v>
      </c>
      <c r="C10" s="13"/>
      <c r="D10" s="13"/>
      <c r="E10" s="13"/>
      <c r="F10" s="13"/>
      <c r="G10" s="13"/>
      <c r="H10" s="14"/>
      <c r="I10" s="4"/>
      <c r="J10" s="116"/>
      <c r="K10" s="117"/>
      <c r="L10" s="118" t="s">
        <v>7</v>
      </c>
      <c r="M10" s="119" t="s">
        <v>127</v>
      </c>
      <c r="N10" s="119" t="s">
        <v>127</v>
      </c>
      <c r="O10" s="119" t="s">
        <v>128</v>
      </c>
      <c r="P10" s="119" t="s">
        <v>129</v>
      </c>
      <c r="Q10" s="118" t="s">
        <v>130</v>
      </c>
      <c r="R10" s="119" t="s">
        <v>8</v>
      </c>
      <c r="S10" s="120"/>
      <c r="T10" s="121" t="s">
        <v>9</v>
      </c>
      <c r="U10" s="121"/>
      <c r="V10" s="121" t="s">
        <v>3</v>
      </c>
      <c r="W10" s="122" t="s">
        <v>3</v>
      </c>
    </row>
    <row r="11" spans="1:23" ht="15.75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5" t="s">
        <v>12</v>
      </c>
      <c r="M11" s="125" t="s">
        <v>131</v>
      </c>
      <c r="N11" s="125" t="s">
        <v>131</v>
      </c>
      <c r="O11" s="125" t="s">
        <v>132</v>
      </c>
      <c r="P11" s="125" t="s">
        <v>131</v>
      </c>
      <c r="Q11" s="125" t="s">
        <v>131</v>
      </c>
      <c r="R11" s="125" t="s">
        <v>13</v>
      </c>
      <c r="S11" s="125" t="s">
        <v>14</v>
      </c>
      <c r="T11" s="125" t="s">
        <v>15</v>
      </c>
      <c r="U11" s="125" t="s">
        <v>16</v>
      </c>
      <c r="V11" s="125" t="s">
        <v>17</v>
      </c>
      <c r="W11" s="125" t="s">
        <v>18</v>
      </c>
    </row>
    <row r="12" spans="1:23" ht="16.5" thickBot="1" x14ac:dyDescent="0.3">
      <c r="A12" s="19" t="s">
        <v>19</v>
      </c>
      <c r="B12" s="12">
        <v>13474.4</v>
      </c>
      <c r="C12" s="13"/>
      <c r="D12" s="13"/>
      <c r="E12" s="13"/>
      <c r="F12" s="13"/>
      <c r="G12" s="13"/>
      <c r="H12" s="14"/>
      <c r="I12" s="4"/>
      <c r="J12" s="123"/>
      <c r="K12" s="124"/>
      <c r="L12" s="126" t="s">
        <v>3</v>
      </c>
      <c r="M12" s="126" t="s">
        <v>133</v>
      </c>
      <c r="N12" s="126" t="s">
        <v>176</v>
      </c>
      <c r="O12" s="126" t="s">
        <v>131</v>
      </c>
      <c r="P12" s="126"/>
      <c r="Q12" s="126"/>
      <c r="R12" s="126" t="s">
        <v>20</v>
      </c>
      <c r="S12" s="126"/>
      <c r="T12" s="126"/>
      <c r="U12" s="126"/>
      <c r="V12" s="126"/>
      <c r="W12" s="126"/>
    </row>
    <row r="13" spans="1:23" ht="16.5" thickBot="1" x14ac:dyDescent="0.3">
      <c r="A13" s="20" t="s">
        <v>21</v>
      </c>
      <c r="B13" s="21">
        <f>723.1+6598.3</f>
        <v>7321.4000000000005</v>
      </c>
      <c r="C13" s="22"/>
      <c r="D13" s="22"/>
      <c r="E13" s="22"/>
      <c r="F13" s="22"/>
      <c r="G13" s="22"/>
      <c r="H13" s="23"/>
      <c r="I13" s="4"/>
      <c r="J13" s="127"/>
      <c r="K13" s="128"/>
      <c r="L13" s="126" t="s">
        <v>22</v>
      </c>
      <c r="M13" s="126" t="s">
        <v>22</v>
      </c>
      <c r="N13" s="126" t="s">
        <v>22</v>
      </c>
      <c r="O13" s="126" t="s">
        <v>22</v>
      </c>
      <c r="P13" s="126" t="s">
        <v>22</v>
      </c>
      <c r="Q13" s="126" t="s">
        <v>22</v>
      </c>
      <c r="R13" s="126" t="s">
        <v>23</v>
      </c>
      <c r="S13" s="126" t="s">
        <v>22</v>
      </c>
      <c r="T13" s="126" t="s">
        <v>22</v>
      </c>
      <c r="U13" s="126" t="s">
        <v>22</v>
      </c>
      <c r="V13" s="126" t="s">
        <v>22</v>
      </c>
      <c r="W13" s="126" t="s">
        <v>22</v>
      </c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9" t="s">
        <v>27</v>
      </c>
      <c r="K14" s="130" t="s">
        <v>208</v>
      </c>
      <c r="L14" s="131">
        <v>-824002.75</v>
      </c>
      <c r="M14" s="131"/>
      <c r="N14" s="131"/>
      <c r="O14" s="131"/>
      <c r="P14" s="131"/>
      <c r="Q14" s="131"/>
      <c r="R14" s="132"/>
      <c r="S14" s="147"/>
      <c r="T14" s="132"/>
      <c r="U14" s="132"/>
      <c r="V14" s="132"/>
      <c r="W14" s="30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23"/>
      <c r="K15" s="124"/>
      <c r="L15" s="125"/>
      <c r="M15" s="146"/>
      <c r="N15" s="146"/>
      <c r="O15" s="146"/>
      <c r="P15" s="146"/>
      <c r="Q15" s="146"/>
      <c r="R15" s="125"/>
      <c r="S15" s="125"/>
      <c r="T15" s="125"/>
      <c r="U15" s="125"/>
      <c r="V15" s="125"/>
      <c r="W15" s="125"/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</v>
      </c>
      <c r="K16" s="135" t="s">
        <v>209</v>
      </c>
      <c r="L16" s="139">
        <f>L17+L18+L19+L20</f>
        <v>1082049.4300000002</v>
      </c>
      <c r="M16" s="139">
        <f t="shared" ref="M16:W16" si="0">M17+M18+M19+M20</f>
        <v>1202.3400000000001</v>
      </c>
      <c r="N16" s="139">
        <f t="shared" si="0"/>
        <v>5210.0300000000007</v>
      </c>
      <c r="O16" s="139">
        <f t="shared" si="0"/>
        <v>1803.65</v>
      </c>
      <c r="P16" s="139">
        <f t="shared" si="0"/>
        <v>2003.8400000000001</v>
      </c>
      <c r="Q16" s="139">
        <f t="shared" si="0"/>
        <v>38473.89</v>
      </c>
      <c r="R16" s="139">
        <f t="shared" si="0"/>
        <v>0</v>
      </c>
      <c r="S16" s="139">
        <f t="shared" si="0"/>
        <v>0</v>
      </c>
      <c r="T16" s="139">
        <f t="shared" si="0"/>
        <v>0</v>
      </c>
      <c r="U16" s="139">
        <f t="shared" si="0"/>
        <v>0</v>
      </c>
      <c r="V16" s="139">
        <f t="shared" si="0"/>
        <v>0</v>
      </c>
      <c r="W16" s="140">
        <f t="shared" si="0"/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1.1000000000000001</v>
      </c>
      <c r="K17" s="135" t="s">
        <v>52</v>
      </c>
      <c r="L17" s="139">
        <v>124240.07</v>
      </c>
      <c r="M17" s="139">
        <v>199.94</v>
      </c>
      <c r="N17" s="139">
        <v>866.47</v>
      </c>
      <c r="O17" s="139">
        <v>297.89999999999998</v>
      </c>
      <c r="P17" s="139">
        <v>333.21</v>
      </c>
      <c r="Q17" s="139">
        <v>6398.35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1.2</v>
      </c>
      <c r="K18" s="135" t="s">
        <v>54</v>
      </c>
      <c r="L18" s="139">
        <v>585351</v>
      </c>
      <c r="M18" s="139">
        <v>606.5</v>
      </c>
      <c r="N18" s="139">
        <v>2628</v>
      </c>
      <c r="O18" s="139">
        <v>911.9</v>
      </c>
      <c r="P18" s="139">
        <v>1010.8</v>
      </c>
      <c r="Q18" s="139">
        <v>19406.8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D19*4*20795.8</f>
        <v>277831.88799999998</v>
      </c>
      <c r="D19" s="42">
        <v>3.34</v>
      </c>
      <c r="E19" s="41">
        <f>F19*4*20795.8</f>
        <v>277831.88799999998</v>
      </c>
      <c r="F19" s="42">
        <v>3.34</v>
      </c>
      <c r="G19" s="43">
        <f>C19-E19</f>
        <v>0</v>
      </c>
      <c r="H19" s="42">
        <f>D19-F19</f>
        <v>0</v>
      </c>
      <c r="I19" s="44"/>
      <c r="J19" s="134">
        <v>1.3</v>
      </c>
      <c r="K19" s="135" t="s">
        <v>201</v>
      </c>
      <c r="L19" s="139">
        <v>24925.9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f t="shared" ref="R19:R20" si="1">S19+T19+U19+V19+W19</f>
        <v>0</v>
      </c>
      <c r="S19" s="139">
        <v>0</v>
      </c>
      <c r="T19" s="139">
        <v>0</v>
      </c>
      <c r="U19" s="139">
        <v>0</v>
      </c>
      <c r="V19" s="139">
        <v>0</v>
      </c>
      <c r="W19" s="140">
        <v>0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1.4</v>
      </c>
      <c r="K20" s="135" t="s">
        <v>202</v>
      </c>
      <c r="L20" s="139">
        <v>347532.46</v>
      </c>
      <c r="M20" s="139">
        <v>395.9</v>
      </c>
      <c r="N20" s="139">
        <v>1715.56</v>
      </c>
      <c r="O20" s="139">
        <v>593.85</v>
      </c>
      <c r="P20" s="139">
        <v>659.83</v>
      </c>
      <c r="Q20" s="139">
        <v>12668.74</v>
      </c>
      <c r="R20" s="139">
        <f t="shared" si="1"/>
        <v>0</v>
      </c>
      <c r="S20" s="139">
        <v>0</v>
      </c>
      <c r="T20" s="139">
        <v>0</v>
      </c>
      <c r="U20" s="139">
        <v>0</v>
      </c>
      <c r="V20" s="139">
        <v>0</v>
      </c>
      <c r="W20" s="140"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/>
      <c r="K21" s="135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0"/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</v>
      </c>
      <c r="K22" s="135" t="s">
        <v>210</v>
      </c>
      <c r="L22" s="139">
        <f>L23+L24+L25+L26</f>
        <v>3182748.5</v>
      </c>
      <c r="M22" s="139">
        <f t="shared" ref="M22:W22" si="2">M23+M24+M25+M26</f>
        <v>4953.1499999999996</v>
      </c>
      <c r="N22" s="139">
        <f t="shared" si="2"/>
        <v>21463.39</v>
      </c>
      <c r="O22" s="139">
        <f t="shared" si="2"/>
        <v>7430.1900000000005</v>
      </c>
      <c r="P22" s="139">
        <f t="shared" si="2"/>
        <v>8255.1200000000008</v>
      </c>
      <c r="Q22" s="139">
        <f t="shared" si="2"/>
        <v>158498.38</v>
      </c>
      <c r="R22" s="139">
        <f t="shared" si="2"/>
        <v>358801.64</v>
      </c>
      <c r="S22" s="139">
        <f t="shared" si="2"/>
        <v>10928.03</v>
      </c>
      <c r="T22" s="139">
        <f t="shared" si="2"/>
        <v>18123.73</v>
      </c>
      <c r="U22" s="139">
        <f t="shared" si="2"/>
        <v>21996.2</v>
      </c>
      <c r="V22" s="139">
        <f t="shared" si="2"/>
        <v>111976.81</v>
      </c>
      <c r="W22" s="140">
        <f t="shared" si="2"/>
        <v>195776.87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2.1</v>
      </c>
      <c r="K23" s="135" t="s">
        <v>37</v>
      </c>
      <c r="L23" s="139">
        <v>1736151.81</v>
      </c>
      <c r="M23" s="139">
        <v>2714.7</v>
      </c>
      <c r="N23" s="139">
        <v>11763.45</v>
      </c>
      <c r="O23" s="139">
        <v>4073.24</v>
      </c>
      <c r="P23" s="139">
        <v>4524.37</v>
      </c>
      <c r="Q23" s="139">
        <v>86868.1</v>
      </c>
      <c r="R23" s="139">
        <f>S23+T23+U23+V23+W23</f>
        <v>297352.54000000004</v>
      </c>
      <c r="S23" s="139">
        <f>5211.04+375.85+5341.14</f>
        <v>10928.03</v>
      </c>
      <c r="T23" s="139">
        <v>18123.73</v>
      </c>
      <c r="U23" s="139">
        <v>21996.2</v>
      </c>
      <c r="V23" s="139">
        <v>111976.81</v>
      </c>
      <c r="W23" s="162">
        <f>195776.87-61449.1</f>
        <v>134327.76999999999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2.2000000000000002</v>
      </c>
      <c r="K24" s="135" t="s">
        <v>40</v>
      </c>
      <c r="L24" s="137">
        <v>325836.78000000003</v>
      </c>
      <c r="M24" s="139">
        <v>511.9</v>
      </c>
      <c r="N24" s="137">
        <v>2218.25</v>
      </c>
      <c r="O24" s="139">
        <v>767.13</v>
      </c>
      <c r="P24" s="137">
        <v>853.18</v>
      </c>
      <c r="Q24" s="137">
        <v>16380.93</v>
      </c>
      <c r="R24" s="139">
        <f>S24+T24+U24+V24+W24</f>
        <v>61449.1</v>
      </c>
      <c r="S24" s="139">
        <v>0</v>
      </c>
      <c r="T24" s="139">
        <v>0</v>
      </c>
      <c r="U24" s="139">
        <v>0</v>
      </c>
      <c r="V24" s="139">
        <v>0</v>
      </c>
      <c r="W24" s="162">
        <v>61449.1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2.2999999999999998</v>
      </c>
      <c r="K25" s="135" t="s">
        <v>203</v>
      </c>
      <c r="L25" s="137">
        <v>110692.15</v>
      </c>
      <c r="M25" s="139">
        <v>142.94999999999999</v>
      </c>
      <c r="N25" s="139">
        <v>619.45000000000005</v>
      </c>
      <c r="O25" s="139">
        <v>214.42</v>
      </c>
      <c r="P25" s="139">
        <v>238.25</v>
      </c>
      <c r="Q25" s="139">
        <v>4574.3900000000003</v>
      </c>
      <c r="R25" s="139">
        <f t="shared" ref="R25:R26" si="3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2.4</v>
      </c>
      <c r="K26" s="135" t="s">
        <v>204</v>
      </c>
      <c r="L26" s="137">
        <v>1010067.76</v>
      </c>
      <c r="M26" s="137">
        <f>395.9*4</f>
        <v>1583.6</v>
      </c>
      <c r="N26" s="137">
        <f>1715.56*4</f>
        <v>6862.24</v>
      </c>
      <c r="O26" s="139">
        <f>593.85*4</f>
        <v>2375.4</v>
      </c>
      <c r="P26" s="137">
        <f>659.83*4</f>
        <v>2639.32</v>
      </c>
      <c r="Q26" s="137">
        <f>12668.74*4</f>
        <v>50674.96</v>
      </c>
      <c r="R26" s="139">
        <f t="shared" si="3"/>
        <v>0</v>
      </c>
      <c r="S26" s="139">
        <v>0</v>
      </c>
      <c r="T26" s="139">
        <v>0</v>
      </c>
      <c r="U26" s="139">
        <v>0</v>
      </c>
      <c r="V26" s="139">
        <v>0</v>
      </c>
      <c r="W26" s="140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7"/>
      <c r="M27" s="150"/>
      <c r="N27" s="150"/>
      <c r="O27" s="150"/>
      <c r="P27" s="150"/>
      <c r="Q27" s="150"/>
      <c r="R27" s="139"/>
      <c r="S27" s="139"/>
      <c r="T27" s="139"/>
      <c r="U27" s="139"/>
      <c r="V27" s="150"/>
      <c r="W27" s="140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</v>
      </c>
      <c r="K28" s="135" t="s">
        <v>211</v>
      </c>
      <c r="L28" s="139">
        <f>L29+L30+L31+L32</f>
        <v>1117633.2900000003</v>
      </c>
      <c r="M28" s="139">
        <f t="shared" ref="M28:W28" si="4">M29+M30+M31+M32</f>
        <v>1823.45</v>
      </c>
      <c r="N28" s="139">
        <f t="shared" si="4"/>
        <v>7693.2</v>
      </c>
      <c r="O28" s="139">
        <f t="shared" si="4"/>
        <v>2704.28</v>
      </c>
      <c r="P28" s="139">
        <f t="shared" si="4"/>
        <v>2997.42</v>
      </c>
      <c r="Q28" s="139">
        <f t="shared" si="4"/>
        <v>56468.71</v>
      </c>
      <c r="R28" s="139">
        <f t="shared" si="4"/>
        <v>221229.24</v>
      </c>
      <c r="S28" s="139">
        <f t="shared" si="4"/>
        <v>5500.13</v>
      </c>
      <c r="T28" s="139">
        <f t="shared" si="4"/>
        <v>6233.86</v>
      </c>
      <c r="U28" s="139">
        <f t="shared" si="4"/>
        <v>9523.2000000000007</v>
      </c>
      <c r="V28" s="139">
        <f t="shared" si="4"/>
        <v>70791.7</v>
      </c>
      <c r="W28" s="140">
        <f t="shared" si="4"/>
        <v>129180.35</v>
      </c>
    </row>
    <row r="29" spans="1:23" ht="15.75" x14ac:dyDescent="0.25">
      <c r="A29" s="45" t="s">
        <v>57</v>
      </c>
      <c r="B29" s="46" t="s">
        <v>39</v>
      </c>
      <c r="C29" s="41">
        <f>D29*4*20795.8</f>
        <v>327741.80799999996</v>
      </c>
      <c r="D29" s="47">
        <v>3.94</v>
      </c>
      <c r="E29" s="41">
        <f>F29*4*20795.8</f>
        <v>327741.80799999996</v>
      </c>
      <c r="F29" s="68">
        <v>3.94</v>
      </c>
      <c r="G29" s="43">
        <f>C29-E29</f>
        <v>0</v>
      </c>
      <c r="H29" s="47">
        <f>D29-F29</f>
        <v>0</v>
      </c>
      <c r="I29" s="35"/>
      <c r="J29" s="134">
        <v>3.1</v>
      </c>
      <c r="K29" s="135" t="s">
        <v>45</v>
      </c>
      <c r="L29" s="139">
        <f>210843.73+847977.86+278.6+278.6+34425.28</f>
        <v>1093804.0700000003</v>
      </c>
      <c r="M29" s="139">
        <v>1767.27</v>
      </c>
      <c r="N29" s="139">
        <v>7449.76</v>
      </c>
      <c r="O29" s="139">
        <v>2620.0100000000002</v>
      </c>
      <c r="P29" s="139">
        <v>2903.79</v>
      </c>
      <c r="Q29" s="139">
        <v>54671.02</v>
      </c>
      <c r="R29" s="139">
        <f>S29+T29+U29+V29+W29</f>
        <v>221229.24</v>
      </c>
      <c r="S29" s="139">
        <f>1559.32+1225.05+2715.76</f>
        <v>5500.13</v>
      </c>
      <c r="T29" s="139">
        <v>6233.86</v>
      </c>
      <c r="U29" s="139">
        <v>9523.2000000000007</v>
      </c>
      <c r="V29" s="139">
        <v>70791.7</v>
      </c>
      <c r="W29" s="140">
        <v>129180.35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3.2</v>
      </c>
      <c r="K30" s="135" t="s">
        <v>48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f t="shared" ref="R30:R32" si="5">S30+T30+U30+V30+W30</f>
        <v>0</v>
      </c>
      <c r="S30" s="139">
        <v>0</v>
      </c>
      <c r="T30" s="139">
        <v>0</v>
      </c>
      <c r="U30" s="139">
        <v>0</v>
      </c>
      <c r="V30" s="139">
        <v>0</v>
      </c>
      <c r="W30" s="140">
        <v>0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3.3</v>
      </c>
      <c r="K31" s="135" t="s">
        <v>205</v>
      </c>
      <c r="L31" s="139">
        <v>23829.22</v>
      </c>
      <c r="M31" s="139">
        <v>56.18</v>
      </c>
      <c r="N31" s="139">
        <v>243.44</v>
      </c>
      <c r="O31" s="139">
        <v>84.27</v>
      </c>
      <c r="P31" s="139">
        <v>93.63</v>
      </c>
      <c r="Q31" s="139">
        <v>1797.69</v>
      </c>
      <c r="R31" s="139">
        <f t="shared" si="5"/>
        <v>0</v>
      </c>
      <c r="S31" s="139">
        <v>0</v>
      </c>
      <c r="T31" s="139">
        <v>0</v>
      </c>
      <c r="U31" s="139">
        <v>0</v>
      </c>
      <c r="V31" s="139">
        <v>0</v>
      </c>
      <c r="W31" s="140">
        <v>0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3.4</v>
      </c>
      <c r="K32" s="135" t="s">
        <v>206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f t="shared" si="5"/>
        <v>0</v>
      </c>
      <c r="S32" s="139">
        <v>0</v>
      </c>
      <c r="T32" s="139">
        <v>0</v>
      </c>
      <c r="U32" s="139">
        <v>0</v>
      </c>
      <c r="V32" s="139">
        <v>0</v>
      </c>
      <c r="W32" s="140"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/>
      <c r="L33" s="139"/>
      <c r="M33" s="151"/>
      <c r="N33" s="151"/>
      <c r="O33" s="151"/>
      <c r="P33" s="151"/>
      <c r="Q33" s="151"/>
      <c r="R33" s="139"/>
      <c r="S33" s="150"/>
      <c r="T33" s="139"/>
      <c r="U33" s="139"/>
      <c r="V33" s="150"/>
      <c r="W33" s="154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>
        <v>4</v>
      </c>
      <c r="K34" s="135" t="s">
        <v>174</v>
      </c>
      <c r="L34" s="139">
        <f>L35+L36+L37+L38</f>
        <v>3147164.6399999997</v>
      </c>
      <c r="M34" s="139">
        <f t="shared" ref="M34:W34" si="6">M35+M36+M37+M38</f>
        <v>4332.04</v>
      </c>
      <c r="N34" s="139">
        <f t="shared" si="6"/>
        <v>18980.22</v>
      </c>
      <c r="O34" s="139">
        <f t="shared" si="6"/>
        <v>6529.5599999999995</v>
      </c>
      <c r="P34" s="139">
        <f t="shared" si="6"/>
        <v>7261.54</v>
      </c>
      <c r="Q34" s="139">
        <f t="shared" si="6"/>
        <v>140503.56</v>
      </c>
      <c r="R34" s="139">
        <f t="shared" si="6"/>
        <v>137572.40000000005</v>
      </c>
      <c r="S34" s="139">
        <f t="shared" si="6"/>
        <v>5427.9000000000005</v>
      </c>
      <c r="T34" s="139">
        <f t="shared" si="6"/>
        <v>11889.869999999999</v>
      </c>
      <c r="U34" s="139">
        <f t="shared" si="6"/>
        <v>12473</v>
      </c>
      <c r="V34" s="139">
        <f t="shared" si="6"/>
        <v>41185.11</v>
      </c>
      <c r="W34" s="140">
        <f t="shared" si="6"/>
        <v>66596.51999999999</v>
      </c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4.0999999999999996</v>
      </c>
      <c r="K35" s="135" t="s">
        <v>52</v>
      </c>
      <c r="L35" s="139">
        <f>L17+L23-L29</f>
        <v>766587.80999999982</v>
      </c>
      <c r="M35" s="139">
        <f t="shared" ref="M35:Q35" si="7">M17+M23-M29</f>
        <v>1147.3699999999999</v>
      </c>
      <c r="N35" s="139">
        <f t="shared" si="7"/>
        <v>5180.16</v>
      </c>
      <c r="O35" s="139">
        <f t="shared" si="7"/>
        <v>1751.1299999999992</v>
      </c>
      <c r="P35" s="139">
        <f t="shared" si="7"/>
        <v>1953.79</v>
      </c>
      <c r="Q35" s="139">
        <f t="shared" si="7"/>
        <v>38595.430000000015</v>
      </c>
      <c r="R35" s="139">
        <f>R17+R23-R29</f>
        <v>76123.300000000047</v>
      </c>
      <c r="S35" s="139">
        <f>S17+S23-S29</f>
        <v>5427.9000000000005</v>
      </c>
      <c r="T35" s="139">
        <f t="shared" ref="T35:W38" si="8">T17+T23-T29</f>
        <v>11889.869999999999</v>
      </c>
      <c r="U35" s="139">
        <f t="shared" si="8"/>
        <v>12473</v>
      </c>
      <c r="V35" s="139">
        <f t="shared" si="8"/>
        <v>41185.11</v>
      </c>
      <c r="W35" s="140">
        <f t="shared" si="8"/>
        <v>5147.4199999999837</v>
      </c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4.2</v>
      </c>
      <c r="K36" s="135" t="s">
        <v>54</v>
      </c>
      <c r="L36" s="139">
        <f t="shared" ref="L36:S38" si="9">L18+L24-L30</f>
        <v>911187.78</v>
      </c>
      <c r="M36" s="139">
        <f t="shared" si="9"/>
        <v>1118.4000000000001</v>
      </c>
      <c r="N36" s="139">
        <f t="shared" si="9"/>
        <v>4846.25</v>
      </c>
      <c r="O36" s="139">
        <f t="shared" si="9"/>
        <v>1679.03</v>
      </c>
      <c r="P36" s="139">
        <f t="shared" si="9"/>
        <v>1863.98</v>
      </c>
      <c r="Q36" s="139">
        <f t="shared" si="9"/>
        <v>35787.729999999996</v>
      </c>
      <c r="R36" s="139">
        <f t="shared" si="9"/>
        <v>61449.1</v>
      </c>
      <c r="S36" s="139">
        <f t="shared" si="9"/>
        <v>0</v>
      </c>
      <c r="T36" s="139">
        <f t="shared" si="8"/>
        <v>0</v>
      </c>
      <c r="U36" s="139">
        <f t="shared" si="8"/>
        <v>0</v>
      </c>
      <c r="V36" s="139">
        <f t="shared" si="8"/>
        <v>0</v>
      </c>
      <c r="W36" s="140">
        <f t="shared" si="8"/>
        <v>61449.1</v>
      </c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4.3</v>
      </c>
      <c r="K37" s="135" t="s">
        <v>201</v>
      </c>
      <c r="L37" s="139">
        <f t="shared" si="9"/>
        <v>111788.82999999999</v>
      </c>
      <c r="M37" s="139">
        <f t="shared" si="9"/>
        <v>86.769999999999982</v>
      </c>
      <c r="N37" s="139">
        <f t="shared" si="9"/>
        <v>376.01000000000005</v>
      </c>
      <c r="O37" s="139">
        <f t="shared" si="9"/>
        <v>130.14999999999998</v>
      </c>
      <c r="P37" s="139">
        <f t="shared" si="9"/>
        <v>144.62</v>
      </c>
      <c r="Q37" s="139">
        <f t="shared" si="9"/>
        <v>2776.7000000000003</v>
      </c>
      <c r="R37" s="139">
        <f t="shared" si="9"/>
        <v>0</v>
      </c>
      <c r="S37" s="139">
        <f t="shared" si="9"/>
        <v>0</v>
      </c>
      <c r="T37" s="139">
        <f t="shared" si="8"/>
        <v>0</v>
      </c>
      <c r="U37" s="139">
        <f t="shared" si="8"/>
        <v>0</v>
      </c>
      <c r="V37" s="139">
        <f t="shared" si="8"/>
        <v>0</v>
      </c>
      <c r="W37" s="140">
        <f t="shared" si="8"/>
        <v>0</v>
      </c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>
        <v>4.4000000000000004</v>
      </c>
      <c r="K38" s="135" t="s">
        <v>202</v>
      </c>
      <c r="L38" s="139">
        <f t="shared" si="9"/>
        <v>1357600.22</v>
      </c>
      <c r="M38" s="139">
        <f t="shared" si="9"/>
        <v>1979.5</v>
      </c>
      <c r="N38" s="139">
        <f t="shared" si="9"/>
        <v>8577.7999999999993</v>
      </c>
      <c r="O38" s="139">
        <f t="shared" si="9"/>
        <v>2969.25</v>
      </c>
      <c r="P38" s="139">
        <f t="shared" si="9"/>
        <v>3299.15</v>
      </c>
      <c r="Q38" s="139">
        <f t="shared" si="9"/>
        <v>63343.7</v>
      </c>
      <c r="R38" s="139">
        <f t="shared" si="9"/>
        <v>0</v>
      </c>
      <c r="S38" s="139">
        <f t="shared" si="9"/>
        <v>0</v>
      </c>
      <c r="T38" s="139">
        <f t="shared" si="8"/>
        <v>0</v>
      </c>
      <c r="U38" s="139">
        <f t="shared" si="8"/>
        <v>0</v>
      </c>
      <c r="V38" s="139">
        <f t="shared" si="8"/>
        <v>0</v>
      </c>
      <c r="W38" s="140">
        <f t="shared" si="8"/>
        <v>0</v>
      </c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35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5</v>
      </c>
      <c r="K40" s="135" t="s">
        <v>56</v>
      </c>
      <c r="L40" s="139">
        <f>E124</f>
        <v>3029429.298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>
        <v>6</v>
      </c>
      <c r="K41" s="135" t="s">
        <v>58</v>
      </c>
      <c r="L41" s="139">
        <f>L22-L40</f>
        <v>153319.20200000005</v>
      </c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59</v>
      </c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61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D44*4*20795.8</f>
        <v>111465.488</v>
      </c>
      <c r="D44" s="47">
        <v>1.34</v>
      </c>
      <c r="E44" s="41">
        <f>F44*4*20795.8</f>
        <v>111465.488</v>
      </c>
      <c r="F44" s="42">
        <v>1.34</v>
      </c>
      <c r="G44" s="43">
        <f>C44-E44</f>
        <v>0</v>
      </c>
      <c r="H44" s="47">
        <f>D44-F44</f>
        <v>0</v>
      </c>
      <c r="I44" s="35"/>
      <c r="J44" s="134" t="s">
        <v>3</v>
      </c>
      <c r="K44" s="135" t="s">
        <v>3</v>
      </c>
      <c r="L44" s="137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38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>
        <v>7</v>
      </c>
      <c r="K45" s="135" t="s">
        <v>66</v>
      </c>
      <c r="L45" s="139">
        <f>L28-L40</f>
        <v>-1911796.0079999997</v>
      </c>
      <c r="M45" s="139"/>
      <c r="N45" s="139"/>
      <c r="O45" s="139"/>
      <c r="P45" s="139"/>
      <c r="Q45" s="139"/>
      <c r="R45" s="139"/>
      <c r="S45" s="139"/>
      <c r="T45" s="139"/>
      <c r="U45" s="139"/>
      <c r="V45" s="137"/>
      <c r="W45" s="138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69</v>
      </c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41"/>
      <c r="L47" s="139"/>
      <c r="M47" s="139"/>
      <c r="N47" s="139"/>
      <c r="O47" s="139"/>
      <c r="P47" s="139"/>
      <c r="Q47" s="139"/>
      <c r="R47" s="137"/>
      <c r="S47" s="137"/>
      <c r="T47" s="137"/>
      <c r="U47" s="137"/>
      <c r="V47" s="137"/>
      <c r="W47" s="138"/>
    </row>
    <row r="48" spans="1:23" ht="15.75" x14ac:dyDescent="0.25">
      <c r="A48" s="45" t="s">
        <v>179</v>
      </c>
      <c r="B48" s="163"/>
      <c r="C48" s="41">
        <f>D48*4*20795.8</f>
        <v>19963.967999999997</v>
      </c>
      <c r="D48" s="47">
        <v>0.24</v>
      </c>
      <c r="E48" s="41">
        <f>F48*4*20795.8</f>
        <v>16636.64</v>
      </c>
      <c r="F48" s="68">
        <v>0.2</v>
      </c>
      <c r="G48" s="43">
        <f>C48-E48</f>
        <v>3327.3279999999977</v>
      </c>
      <c r="H48" s="47">
        <f>D48-F48</f>
        <v>3.999999999999998E-2</v>
      </c>
      <c r="I48" s="35"/>
      <c r="J48" s="129" t="s">
        <v>134</v>
      </c>
      <c r="K48" s="130" t="s">
        <v>175</v>
      </c>
      <c r="L48" s="136">
        <f>L14+L45</f>
        <v>-2735798.7579999994</v>
      </c>
      <c r="M48" s="136"/>
      <c r="N48" s="136"/>
      <c r="O48" s="136"/>
      <c r="P48" s="136"/>
      <c r="Q48" s="136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180</v>
      </c>
      <c r="B49" s="159" t="s">
        <v>84</v>
      </c>
      <c r="C49" s="41">
        <f>D49*4*20795.8</f>
        <v>16636.64</v>
      </c>
      <c r="D49" s="42">
        <v>0.2</v>
      </c>
      <c r="E49" s="50"/>
      <c r="F49" s="51"/>
      <c r="G49" s="52"/>
      <c r="H49" s="51"/>
      <c r="I49" s="35"/>
      <c r="J49" s="134"/>
      <c r="K49" s="130" t="s">
        <v>3</v>
      </c>
      <c r="L49" s="139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181</v>
      </c>
      <c r="B50" s="165" t="s">
        <v>182</v>
      </c>
      <c r="C50" s="41">
        <f>D50*4*20795.8</f>
        <v>3327.328</v>
      </c>
      <c r="D50" s="56">
        <v>0.04</v>
      </c>
      <c r="E50" s="55"/>
      <c r="F50" s="56"/>
      <c r="G50" s="57"/>
      <c r="H50" s="56"/>
      <c r="I50" s="44"/>
      <c r="J50" s="134"/>
      <c r="K50" s="135" t="s">
        <v>170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5.75" x14ac:dyDescent="0.25">
      <c r="A51" s="40" t="s">
        <v>85</v>
      </c>
      <c r="B51" s="31" t="s">
        <v>86</v>
      </c>
      <c r="C51" s="41">
        <f>D51*4*20795.8</f>
        <v>500762.86399999994</v>
      </c>
      <c r="D51" s="42">
        <v>6.02</v>
      </c>
      <c r="E51" s="41">
        <f>F51*4*20795.8</f>
        <v>500762.86399999994</v>
      </c>
      <c r="F51" s="42">
        <v>6.02</v>
      </c>
      <c r="G51" s="43">
        <f>C51-E51</f>
        <v>0</v>
      </c>
      <c r="H51" s="47">
        <f>D51-F51</f>
        <v>0</v>
      </c>
      <c r="I51" s="35"/>
      <c r="J51" s="134"/>
      <c r="K51" s="135" t="s">
        <v>171</v>
      </c>
      <c r="L51" s="139">
        <v>0</v>
      </c>
      <c r="M51" s="148"/>
      <c r="N51" s="148"/>
      <c r="O51" s="148"/>
      <c r="P51" s="148"/>
      <c r="Q51" s="148"/>
      <c r="R51" s="139"/>
      <c r="S51" s="139"/>
      <c r="T51" s="139"/>
      <c r="U51" s="139"/>
      <c r="V51" s="139"/>
      <c r="W51" s="140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J52" s="134"/>
      <c r="K52" s="135"/>
      <c r="L52" s="139"/>
      <c r="M52" s="137"/>
      <c r="N52" s="137"/>
      <c r="O52" s="137"/>
      <c r="P52" s="137"/>
      <c r="Q52" s="137"/>
      <c r="R52" s="139"/>
      <c r="S52" s="139"/>
      <c r="T52" s="139"/>
      <c r="U52" s="139"/>
      <c r="V52" s="139"/>
      <c r="W52" s="140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J53" s="134"/>
      <c r="K53" s="135"/>
      <c r="L53" s="136"/>
      <c r="M53" s="137"/>
      <c r="N53" s="137"/>
      <c r="O53" s="137"/>
      <c r="P53" s="137"/>
      <c r="Q53" s="137"/>
      <c r="R53" s="139"/>
      <c r="S53" s="139"/>
      <c r="T53" s="139"/>
      <c r="U53" s="139"/>
      <c r="V53" s="139"/>
      <c r="W53" s="140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J54" s="134"/>
      <c r="K54" s="130"/>
      <c r="L54" s="137"/>
      <c r="M54" s="137"/>
      <c r="N54" s="137"/>
      <c r="O54" s="137"/>
      <c r="P54" s="137"/>
      <c r="Q54" s="137"/>
      <c r="R54" s="139"/>
      <c r="S54" s="139"/>
      <c r="T54" s="139"/>
      <c r="U54" s="139"/>
      <c r="V54" s="139"/>
      <c r="W54" s="140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J55" s="134"/>
      <c r="K55" s="130" t="s">
        <v>76</v>
      </c>
      <c r="L55" s="137"/>
      <c r="M55" s="137"/>
      <c r="N55" s="137"/>
      <c r="O55" s="137"/>
      <c r="P55" s="137"/>
      <c r="Q55" s="137"/>
      <c r="R55" s="139"/>
      <c r="S55" s="139"/>
      <c r="T55" s="139"/>
      <c r="U55" s="139"/>
      <c r="V55" s="139"/>
      <c r="W55" s="140"/>
    </row>
    <row r="56" spans="1:23" ht="16.5" thickBot="1" x14ac:dyDescent="0.3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J56" s="142"/>
      <c r="K56" s="143" t="s">
        <v>169</v>
      </c>
      <c r="L56" s="143"/>
      <c r="M56" s="143"/>
      <c r="N56" s="143"/>
      <c r="O56" s="143"/>
      <c r="P56" s="143"/>
      <c r="Q56" s="143"/>
      <c r="R56" s="144"/>
      <c r="S56" s="144"/>
      <c r="T56" s="144"/>
      <c r="U56" s="144"/>
      <c r="V56" s="144"/>
      <c r="W56" s="145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3"/>
      <c r="M57" s="3"/>
      <c r="N57" s="3"/>
      <c r="O57" s="3"/>
      <c r="P57" s="3"/>
      <c r="Q57" s="3"/>
      <c r="R57" s="146"/>
      <c r="S57" s="146"/>
      <c r="T57" s="146"/>
      <c r="U57" s="146"/>
      <c r="V57" s="146"/>
      <c r="W57" s="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 t="s">
        <v>3</v>
      </c>
      <c r="L58" s="3"/>
      <c r="M58" s="3"/>
      <c r="N58" s="3"/>
      <c r="O58" s="3"/>
      <c r="P58" s="3"/>
      <c r="Q58" s="3"/>
      <c r="R58" s="146"/>
      <c r="S58" s="146"/>
      <c r="T58" s="146"/>
      <c r="U58" s="146"/>
      <c r="V58" s="3"/>
      <c r="W58" s="3"/>
    </row>
    <row r="59" spans="1:23" ht="15.75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  <c r="K60" s="3" t="s">
        <v>172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  <c r="K61" s="3"/>
      <c r="L61" s="3"/>
      <c r="M61" s="3"/>
      <c r="N61" s="3"/>
      <c r="O61" s="3"/>
      <c r="P61" s="3"/>
      <c r="Q61" s="3"/>
      <c r="R61" s="146"/>
      <c r="S61" s="146"/>
      <c r="T61" s="146"/>
      <c r="U61" s="146"/>
      <c r="V61" s="146"/>
      <c r="W61" s="146"/>
    </row>
    <row r="62" spans="1:23" ht="15.75" x14ac:dyDescent="0.25">
      <c r="A62" s="45" t="s">
        <v>97</v>
      </c>
      <c r="B62" s="49" t="s">
        <v>98</v>
      </c>
      <c r="C62" s="41">
        <f>D62*4*20795.8</f>
        <v>418411.49599999998</v>
      </c>
      <c r="D62" s="47">
        <v>5.03</v>
      </c>
      <c r="E62" s="41">
        <f>F62*4*20795.8</f>
        <v>418411.49599999998</v>
      </c>
      <c r="F62" s="68">
        <v>5.03</v>
      </c>
      <c r="G62" s="43">
        <f>C62-E62</f>
        <v>0</v>
      </c>
      <c r="H62" s="47">
        <f>D62-F62</f>
        <v>0</v>
      </c>
      <c r="I62" s="35"/>
      <c r="K62" s="3"/>
      <c r="L62" s="133"/>
      <c r="M62" s="146"/>
      <c r="N62" s="146"/>
      <c r="O62" s="146"/>
      <c r="P62" s="146"/>
      <c r="Q62" s="146"/>
      <c r="R62" s="133"/>
      <c r="S62" s="133"/>
      <c r="T62" s="133"/>
      <c r="U62" s="133"/>
      <c r="V62" s="133"/>
      <c r="W62" s="133"/>
    </row>
    <row r="63" spans="1:23" ht="15.75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  <c r="K63" s="173"/>
      <c r="L63" s="133"/>
      <c r="M63" s="133"/>
      <c r="N63" s="133"/>
      <c r="O63" s="133"/>
      <c r="P63" s="133"/>
      <c r="Q63" s="133"/>
      <c r="R63" s="146"/>
      <c r="S63" s="146"/>
      <c r="T63" s="146"/>
      <c r="U63" s="146"/>
    </row>
    <row r="64" spans="1:23" ht="15.75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  <c r="K64" s="174"/>
      <c r="L64" s="133"/>
      <c r="M64" s="146"/>
      <c r="N64" s="3"/>
      <c r="O64" s="146"/>
      <c r="P64" s="3"/>
      <c r="Q64" s="3"/>
    </row>
    <row r="65" spans="1:17" x14ac:dyDescent="0.25">
      <c r="A65" s="24"/>
      <c r="B65" s="31"/>
      <c r="C65" s="32"/>
      <c r="D65" s="33"/>
      <c r="E65" s="32"/>
      <c r="F65" s="33"/>
      <c r="G65" s="34"/>
      <c r="H65" s="33"/>
      <c r="I65" s="44"/>
      <c r="L65" s="133"/>
      <c r="M65" s="133"/>
      <c r="N65" s="133"/>
      <c r="O65" s="133"/>
      <c r="P65" s="133"/>
      <c r="Q65" s="133"/>
    </row>
    <row r="66" spans="1:17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17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17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17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17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17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17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17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17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17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17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17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17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17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17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119</v>
      </c>
      <c r="B89" s="49" t="s">
        <v>121</v>
      </c>
      <c r="C89" s="41">
        <f>D89*4*20795.8</f>
        <v>4159.16</v>
      </c>
      <c r="D89" s="68">
        <v>0.05</v>
      </c>
      <c r="E89" s="41">
        <v>491.85</v>
      </c>
      <c r="F89" s="42">
        <v>0.01</v>
      </c>
      <c r="G89" s="43">
        <f>C89-E89</f>
        <v>3667.31</v>
      </c>
      <c r="H89" s="47">
        <f>D89-F89</f>
        <v>0.04</v>
      </c>
      <c r="I89" s="35"/>
    </row>
    <row r="90" spans="1:9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123</v>
      </c>
      <c r="B91" s="110" t="s">
        <v>111</v>
      </c>
      <c r="C91" s="41">
        <f>D91*4*20795.8</f>
        <v>87342.36</v>
      </c>
      <c r="D91" s="68">
        <v>1.05</v>
      </c>
      <c r="E91" s="41">
        <v>86669.8</v>
      </c>
      <c r="F91" s="68">
        <v>1.04</v>
      </c>
      <c r="G91" s="43">
        <f>C91-E91</f>
        <v>672.55999999999767</v>
      </c>
      <c r="H91" s="47">
        <f>D91-F91</f>
        <v>1.0000000000000009E-2</v>
      </c>
      <c r="I91" s="35"/>
    </row>
    <row r="92" spans="1:9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107</v>
      </c>
      <c r="B93" s="49" t="s">
        <v>114</v>
      </c>
      <c r="C93" s="41">
        <f>D93*4*20795.8</f>
        <v>151393.424</v>
      </c>
      <c r="D93" s="68">
        <v>1.82</v>
      </c>
      <c r="E93" s="41">
        <f>F93*4*20795.8</f>
        <v>151393.424</v>
      </c>
      <c r="F93" s="68">
        <v>1.82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109</v>
      </c>
      <c r="B95" s="49" t="s">
        <v>103</v>
      </c>
      <c r="C95" s="41">
        <f>D95*4*20795.8</f>
        <v>55732.743999999999</v>
      </c>
      <c r="D95" s="47">
        <v>0.67</v>
      </c>
      <c r="E95" s="41">
        <f>F95*4*20795.8</f>
        <v>55732.743999999999</v>
      </c>
      <c r="F95" s="68">
        <v>0.67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11" x14ac:dyDescent="0.25">
      <c r="A97" s="45" t="s">
        <v>136</v>
      </c>
      <c r="B97" s="49" t="s">
        <v>84</v>
      </c>
      <c r="C97" s="41">
        <f>D97*4*20795.8</f>
        <v>59060.071999999993</v>
      </c>
      <c r="D97" s="78">
        <v>0.71</v>
      </c>
      <c r="E97" s="41">
        <f>F97*4*20795.8</f>
        <v>59060.071999999993</v>
      </c>
      <c r="F97" s="68">
        <v>0.71</v>
      </c>
      <c r="G97" s="43">
        <f>C97-E97</f>
        <v>0</v>
      </c>
      <c r="H97" s="47">
        <f>D97-F97</f>
        <v>0</v>
      </c>
      <c r="I97" s="35"/>
    </row>
    <row r="98" spans="1:11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11" x14ac:dyDescent="0.25">
      <c r="A99" s="45" t="s">
        <v>124</v>
      </c>
      <c r="B99" s="49" t="s">
        <v>84</v>
      </c>
      <c r="C99" s="41">
        <f>D99*4*20795.8</f>
        <v>59060.071999999993</v>
      </c>
      <c r="D99" s="78">
        <v>0.71</v>
      </c>
      <c r="E99" s="41">
        <f>F99*4*20795.8</f>
        <v>59060.071999999993</v>
      </c>
      <c r="F99" s="68">
        <v>0.71</v>
      </c>
      <c r="G99" s="43">
        <f>C99-E99</f>
        <v>0</v>
      </c>
      <c r="H99" s="47">
        <f>D99-F99</f>
        <v>0</v>
      </c>
      <c r="I99" s="35"/>
    </row>
    <row r="100" spans="1:11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11" x14ac:dyDescent="0.25">
      <c r="A101" s="53" t="s">
        <v>183</v>
      </c>
      <c r="B101" s="54"/>
      <c r="C101" s="55"/>
      <c r="D101" s="112"/>
      <c r="E101" s="55"/>
      <c r="F101" s="56"/>
      <c r="G101" s="57"/>
      <c r="H101" s="56"/>
      <c r="I101" s="44"/>
    </row>
    <row r="102" spans="1:11" x14ac:dyDescent="0.25">
      <c r="A102" s="70" t="s">
        <v>184</v>
      </c>
      <c r="B102" s="49" t="s">
        <v>84</v>
      </c>
      <c r="C102" s="41">
        <f>D102*4*20795.8</f>
        <v>48246.255999999994</v>
      </c>
      <c r="D102" s="160">
        <v>0.57999999999999996</v>
      </c>
      <c r="E102" s="41">
        <f>F102*4*20795.8</f>
        <v>48246.255999999994</v>
      </c>
      <c r="F102" s="47">
        <v>0.57999999999999996</v>
      </c>
      <c r="G102" s="43">
        <f>C102-E102</f>
        <v>0</v>
      </c>
      <c r="H102" s="47">
        <f>D102-F102</f>
        <v>0</v>
      </c>
      <c r="I102" s="44"/>
    </row>
    <row r="103" spans="1:11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11" x14ac:dyDescent="0.25">
      <c r="A104" s="158" t="s">
        <v>173</v>
      </c>
      <c r="B104" s="159" t="s">
        <v>84</v>
      </c>
      <c r="C104" s="41">
        <f>D104*4*20795.8</f>
        <v>37432.44</v>
      </c>
      <c r="D104" s="68">
        <v>0.45</v>
      </c>
      <c r="E104" s="41">
        <f>F104*4*20795.8</f>
        <v>37432.44</v>
      </c>
      <c r="F104" s="68">
        <v>0.45</v>
      </c>
      <c r="G104" s="43">
        <f>C104-E104</f>
        <v>0</v>
      </c>
      <c r="H104" s="47">
        <f>D104-F104</f>
        <v>0</v>
      </c>
      <c r="I104" s="44"/>
      <c r="K104" s="4"/>
    </row>
    <row r="105" spans="1:11" x14ac:dyDescent="0.25">
      <c r="A105" s="158" t="s">
        <v>185</v>
      </c>
      <c r="B105" s="159"/>
      <c r="C105" s="55"/>
      <c r="D105" s="75"/>
      <c r="E105" s="55"/>
      <c r="F105" s="75"/>
      <c r="G105" s="57"/>
      <c r="H105" s="56"/>
      <c r="I105" s="44"/>
    </row>
    <row r="106" spans="1:11" x14ac:dyDescent="0.25">
      <c r="A106" s="166" t="s">
        <v>187</v>
      </c>
      <c r="B106" s="163" t="s">
        <v>84</v>
      </c>
      <c r="C106" s="41">
        <f>D106*4*20795.8</f>
        <v>23291.296000000002</v>
      </c>
      <c r="D106" s="69">
        <v>0.28000000000000003</v>
      </c>
      <c r="E106" s="41">
        <f>F106*4*20795.8</f>
        <v>23291.296000000002</v>
      </c>
      <c r="F106" s="51">
        <v>0.28000000000000003</v>
      </c>
      <c r="G106" s="43">
        <f>C106-E106</f>
        <v>0</v>
      </c>
      <c r="H106" s="47">
        <f>D106-F106</f>
        <v>0</v>
      </c>
      <c r="I106" s="44"/>
    </row>
    <row r="107" spans="1:11" x14ac:dyDescent="0.25">
      <c r="A107" s="167" t="s">
        <v>188</v>
      </c>
      <c r="B107" s="159"/>
      <c r="C107" s="50"/>
      <c r="D107" s="69"/>
      <c r="E107" s="50"/>
      <c r="F107" s="51"/>
      <c r="G107" s="52"/>
      <c r="H107" s="51"/>
      <c r="I107" s="44"/>
    </row>
    <row r="108" spans="1:11" x14ac:dyDescent="0.25">
      <c r="A108" s="45" t="s">
        <v>186</v>
      </c>
      <c r="B108" s="49"/>
      <c r="C108" s="41">
        <f>D108*4*20795.8</f>
        <v>283654.712</v>
      </c>
      <c r="D108" s="68">
        <v>3.41</v>
      </c>
      <c r="E108" s="41">
        <f>F108*4*20795.8</f>
        <v>283654.712</v>
      </c>
      <c r="F108" s="68">
        <v>3.41</v>
      </c>
      <c r="G108" s="43">
        <f>C108-E108</f>
        <v>0</v>
      </c>
      <c r="H108" s="47">
        <f>D108-F108</f>
        <v>0</v>
      </c>
      <c r="I108" s="44"/>
    </row>
    <row r="109" spans="1:11" x14ac:dyDescent="0.25">
      <c r="A109" s="40" t="s">
        <v>139</v>
      </c>
      <c r="B109" s="31"/>
      <c r="C109" s="79"/>
      <c r="D109" s="84"/>
      <c r="E109" s="50"/>
      <c r="F109" s="51"/>
      <c r="G109" s="52"/>
      <c r="H109" s="51"/>
      <c r="I109" s="44"/>
    </row>
    <row r="110" spans="1:11" x14ac:dyDescent="0.25">
      <c r="A110" s="72" t="s">
        <v>166</v>
      </c>
      <c r="B110" s="49"/>
      <c r="C110" s="71">
        <f>C19+C29+C44+C48+C51+C62+C89+C91+C93+C95+C97+C99+C108+C102+C104+C106</f>
        <v>2465550.0479999995</v>
      </c>
      <c r="D110" s="78">
        <f>D19+D29+D44+D48+D51+D62+D89+D91+D93+D95+D97+D99+D108+D102+D104+D106</f>
        <v>29.640000000000004</v>
      </c>
      <c r="E110" s="71">
        <f>E19+E29+E44+E48+E51+E62+E89+E91+E93+E95+E97+E99+E108+E102+E104+E106</f>
        <v>2457882.85</v>
      </c>
      <c r="F110" s="78">
        <f>F19+F29+F44+F48+F51+F62+F89+F91+F93+F95+F97+F99+F108+F102+F104+F106</f>
        <v>29.55</v>
      </c>
      <c r="G110" s="43">
        <f>C110-E110</f>
        <v>7667.1979999993928</v>
      </c>
      <c r="H110" s="47">
        <f>D110-F110</f>
        <v>9.0000000000003411E-2</v>
      </c>
      <c r="I110" s="35"/>
    </row>
    <row r="111" spans="1:11" x14ac:dyDescent="0.25">
      <c r="A111" s="73" t="s">
        <v>167</v>
      </c>
      <c r="B111" s="54"/>
      <c r="C111" s="74"/>
      <c r="D111" s="75"/>
      <c r="E111" s="74"/>
      <c r="F111" s="75"/>
      <c r="G111" s="52"/>
      <c r="H111" s="51"/>
      <c r="I111" s="35"/>
    </row>
    <row r="112" spans="1:11" x14ac:dyDescent="0.25">
      <c r="A112" s="76" t="s">
        <v>140</v>
      </c>
      <c r="B112" s="31"/>
      <c r="C112" s="41">
        <f>C114+C117+C119+C121</f>
        <v>717871.01600000006</v>
      </c>
      <c r="D112" s="77">
        <f>D114+D117+D119+D121</f>
        <v>8.6300000000000008</v>
      </c>
      <c r="E112" s="41">
        <f>E114+E117+E119+E121</f>
        <v>571546.44799999997</v>
      </c>
      <c r="F112" s="68">
        <f>F114+F117+F119+F121</f>
        <v>6.870000000000001</v>
      </c>
      <c r="G112" s="78">
        <f>C112-E112</f>
        <v>146324.56800000009</v>
      </c>
      <c r="H112" s="47">
        <f>D112-F112</f>
        <v>1.7599999999999998</v>
      </c>
      <c r="I112" s="35"/>
    </row>
    <row r="113" spans="1:9" x14ac:dyDescent="0.25">
      <c r="A113" s="76"/>
      <c r="B113" s="31"/>
      <c r="C113" s="79"/>
      <c r="D113" s="77"/>
      <c r="E113" s="80"/>
      <c r="F113" s="77"/>
      <c r="G113" s="81"/>
      <c r="H113" s="42"/>
      <c r="I113" s="35"/>
    </row>
    <row r="114" spans="1:9" x14ac:dyDescent="0.25">
      <c r="A114" s="63" t="s">
        <v>141</v>
      </c>
      <c r="B114" s="49" t="s">
        <v>126</v>
      </c>
      <c r="C114" s="41">
        <f>D114*4*20795.8</f>
        <v>99819.839999999997</v>
      </c>
      <c r="D114" s="96">
        <v>1.2</v>
      </c>
      <c r="E114" s="41">
        <v>19210</v>
      </c>
      <c r="F114" s="68">
        <v>0.23</v>
      </c>
      <c r="G114" s="97">
        <f>C114-E114</f>
        <v>80609.84</v>
      </c>
      <c r="H114" s="82">
        <f>D114-F114</f>
        <v>0.97</v>
      </c>
      <c r="I114" s="35"/>
    </row>
    <row r="115" spans="1:9" x14ac:dyDescent="0.25">
      <c r="A115" s="83" t="s">
        <v>106</v>
      </c>
      <c r="B115" s="31"/>
      <c r="C115" s="99"/>
      <c r="D115" s="100"/>
      <c r="E115" s="101"/>
      <c r="F115" s="85"/>
      <c r="G115" s="102"/>
      <c r="H115" s="85"/>
      <c r="I115" s="98"/>
    </row>
    <row r="116" spans="1:9" x14ac:dyDescent="0.25">
      <c r="A116" s="83" t="s">
        <v>125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192</v>
      </c>
      <c r="B117" s="163" t="s">
        <v>189</v>
      </c>
      <c r="C117" s="41">
        <f>D117*4*20795.8</f>
        <v>529045.152</v>
      </c>
      <c r="D117" s="103">
        <v>6.36</v>
      </c>
      <c r="E117" s="41">
        <f>F117*4*20795.8</f>
        <v>529045.152</v>
      </c>
      <c r="F117" s="68">
        <v>6.36</v>
      </c>
      <c r="G117" s="97">
        <f>C117-E117</f>
        <v>0</v>
      </c>
      <c r="H117" s="82">
        <f>D117-F117</f>
        <v>0</v>
      </c>
      <c r="I117" s="35"/>
    </row>
    <row r="118" spans="1:9" x14ac:dyDescent="0.25">
      <c r="A118" s="169"/>
      <c r="B118" s="170" t="s">
        <v>190</v>
      </c>
      <c r="C118" s="99"/>
      <c r="D118" s="100"/>
      <c r="E118" s="101"/>
      <c r="F118" s="85"/>
      <c r="G118" s="102"/>
      <c r="H118" s="85"/>
      <c r="I118" s="35"/>
    </row>
    <row r="119" spans="1:9" x14ac:dyDescent="0.25">
      <c r="A119" s="171" t="s">
        <v>212</v>
      </c>
      <c r="B119" s="163" t="s">
        <v>189</v>
      </c>
      <c r="C119" s="41">
        <f>D119*4*20795.8</f>
        <v>39096.103999999999</v>
      </c>
      <c r="D119" s="96">
        <v>0.47</v>
      </c>
      <c r="E119" s="41">
        <f>F119*4*20795.8</f>
        <v>23291.296000000002</v>
      </c>
      <c r="F119" s="68">
        <v>0.28000000000000003</v>
      </c>
      <c r="G119" s="97">
        <f>C119-E119</f>
        <v>15804.807999999997</v>
      </c>
      <c r="H119" s="82">
        <f>D119-F119</f>
        <v>0.18999999999999995</v>
      </c>
      <c r="I119" s="35"/>
    </row>
    <row r="120" spans="1:9" x14ac:dyDescent="0.25">
      <c r="A120" s="172" t="s">
        <v>191</v>
      </c>
      <c r="B120" s="170" t="s">
        <v>190</v>
      </c>
      <c r="C120" s="104"/>
      <c r="D120" s="105"/>
      <c r="E120" s="106"/>
      <c r="F120" s="86"/>
      <c r="G120" s="107"/>
      <c r="H120" s="86"/>
      <c r="I120" s="35"/>
    </row>
    <row r="121" spans="1:9" x14ac:dyDescent="0.25">
      <c r="A121" s="113" t="s">
        <v>142</v>
      </c>
      <c r="B121" s="49" t="s">
        <v>115</v>
      </c>
      <c r="C121" s="41">
        <f>D121*4*20795.8</f>
        <v>49909.919999999998</v>
      </c>
      <c r="D121" s="114">
        <v>0.6</v>
      </c>
      <c r="E121" s="41">
        <f>F121*4*20795.8</f>
        <v>0</v>
      </c>
      <c r="F121" s="42">
        <v>0</v>
      </c>
      <c r="G121" s="115">
        <f>C121-E121</f>
        <v>49909.919999999998</v>
      </c>
      <c r="H121" s="82">
        <f>D121-F121</f>
        <v>0.6</v>
      </c>
      <c r="I121" s="35"/>
    </row>
    <row r="122" spans="1:9" x14ac:dyDescent="0.25">
      <c r="A122" s="83" t="s">
        <v>193</v>
      </c>
      <c r="B122" s="109"/>
      <c r="C122" s="99"/>
      <c r="D122" s="100"/>
      <c r="E122" s="101"/>
      <c r="F122" s="85"/>
      <c r="G122" s="102"/>
      <c r="H122" s="85"/>
      <c r="I122" s="35"/>
    </row>
    <row r="123" spans="1:9" x14ac:dyDescent="0.25">
      <c r="A123" s="83" t="s">
        <v>194</v>
      </c>
      <c r="B123" s="109"/>
      <c r="C123" s="108"/>
      <c r="D123" s="69"/>
      <c r="E123" s="50"/>
      <c r="F123" s="51"/>
      <c r="G123" s="52"/>
      <c r="H123" s="51"/>
      <c r="I123" s="35"/>
    </row>
    <row r="124" spans="1:9" x14ac:dyDescent="0.25">
      <c r="A124" s="45" t="s">
        <v>112</v>
      </c>
      <c r="B124" s="88"/>
      <c r="C124" s="87">
        <f>C110+C112</f>
        <v>3183421.0639999993</v>
      </c>
      <c r="D124" s="68">
        <f>D110+D112</f>
        <v>38.270000000000003</v>
      </c>
      <c r="E124" s="87">
        <f>E110+E112</f>
        <v>3029429.298</v>
      </c>
      <c r="F124" s="68">
        <f>F110+F112</f>
        <v>36.42</v>
      </c>
      <c r="G124" s="78">
        <f>C124-E124</f>
        <v>153991.76599999936</v>
      </c>
      <c r="H124" s="47">
        <f>D124-F124</f>
        <v>1.8500000000000014</v>
      </c>
      <c r="I124" s="35"/>
    </row>
    <row r="125" spans="1:9" ht="15.75" thickBot="1" x14ac:dyDescent="0.3">
      <c r="A125" s="89" t="s">
        <v>168</v>
      </c>
      <c r="B125" s="90"/>
      <c r="C125" s="89"/>
      <c r="D125" s="91"/>
      <c r="E125" s="89"/>
      <c r="F125" s="92"/>
      <c r="G125" s="93"/>
      <c r="H125" s="92"/>
      <c r="I125" s="35"/>
    </row>
    <row r="126" spans="1:9" x14ac:dyDescent="0.25">
      <c r="A126" s="4"/>
      <c r="B126" s="4"/>
      <c r="C126" s="4"/>
      <c r="D126" s="35"/>
      <c r="E126" s="4"/>
      <c r="F126" s="4"/>
      <c r="G126" s="4"/>
      <c r="H126" s="4"/>
      <c r="I126" s="35"/>
    </row>
    <row r="127" spans="1:9" ht="15.75" x14ac:dyDescent="0.25">
      <c r="A127" s="3" t="s">
        <v>172</v>
      </c>
      <c r="B127" s="3"/>
      <c r="C127" s="3"/>
      <c r="D127" s="35"/>
      <c r="E127" s="3"/>
      <c r="F127" s="3"/>
      <c r="G127" s="3"/>
      <c r="H127" s="3"/>
      <c r="I127" s="35"/>
    </row>
    <row r="128" spans="1:9" ht="15.75" x14ac:dyDescent="0.25">
      <c r="A128" s="3" t="s">
        <v>3</v>
      </c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ht="15.75" x14ac:dyDescent="0.25">
      <c r="A130" s="3"/>
      <c r="B130" s="3"/>
      <c r="C130" s="3"/>
      <c r="D130" s="35"/>
      <c r="E130" s="3"/>
      <c r="F130" s="3"/>
      <c r="G130" s="146"/>
      <c r="H130" s="3"/>
      <c r="I130" s="3"/>
    </row>
    <row r="131" spans="1:9" x14ac:dyDescent="0.25">
      <c r="G131" s="133"/>
    </row>
    <row r="132" spans="1:9" x14ac:dyDescent="0.25">
      <c r="G132" s="133"/>
    </row>
    <row r="133" spans="1:9" x14ac:dyDescent="0.25">
      <c r="G133" s="133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7"/>
      <c r="I135" s="157"/>
    </row>
    <row r="136" spans="1:9" x14ac:dyDescent="0.25">
      <c r="F136" s="156"/>
      <c r="G136" s="157"/>
      <c r="H136" s="157"/>
      <c r="I136" s="157"/>
    </row>
    <row r="137" spans="1:9" x14ac:dyDescent="0.25">
      <c r="F137" s="156"/>
      <c r="G137" s="157"/>
      <c r="H137" s="156"/>
      <c r="I137" s="157"/>
    </row>
    <row r="138" spans="1:9" x14ac:dyDescent="0.25">
      <c r="F138" s="156"/>
      <c r="G138" s="155"/>
      <c r="I138" s="133"/>
    </row>
    <row r="139" spans="1:9" x14ac:dyDescent="0.25">
      <c r="F139" s="156"/>
      <c r="G139" s="155"/>
      <c r="I139" s="133"/>
    </row>
    <row r="140" spans="1:9" x14ac:dyDescent="0.25">
      <c r="F140" s="156"/>
      <c r="G140" s="155"/>
      <c r="I140" s="133"/>
    </row>
    <row r="141" spans="1:9" x14ac:dyDescent="0.25">
      <c r="G141" s="155"/>
    </row>
    <row r="142" spans="1:9" x14ac:dyDescent="0.25">
      <c r="G142" s="133"/>
      <c r="I142" s="155"/>
    </row>
    <row r="143" spans="1:9" x14ac:dyDescent="0.25">
      <c r="F143" s="156"/>
      <c r="G143" s="133"/>
      <c r="H143" s="133"/>
      <c r="I143" s="133"/>
    </row>
    <row r="144" spans="1:9" x14ac:dyDescent="0.25">
      <c r="F144" s="156"/>
      <c r="G144" s="133"/>
      <c r="H144" s="133"/>
      <c r="I144" s="133"/>
    </row>
    <row r="145" spans="5:9" ht="15.75" x14ac:dyDescent="0.25">
      <c r="E145" s="3"/>
      <c r="F145" s="3"/>
      <c r="G145" s="146"/>
      <c r="H145" s="3"/>
      <c r="I145" s="133"/>
    </row>
    <row r="146" spans="5:9" ht="15.75" x14ac:dyDescent="0.25">
      <c r="E146" s="3"/>
      <c r="F146" s="3"/>
      <c r="G146" s="146"/>
      <c r="H146" s="3"/>
      <c r="I146" s="133"/>
    </row>
    <row r="147" spans="5:9" ht="15.75" x14ac:dyDescent="0.25">
      <c r="E147" s="3"/>
      <c r="F147" s="3"/>
      <c r="G147" s="146"/>
      <c r="H147" s="146"/>
    </row>
    <row r="148" spans="5:9" x14ac:dyDescent="0.25">
      <c r="G148" s="133"/>
    </row>
    <row r="149" spans="5:9" x14ac:dyDescent="0.25">
      <c r="G149" s="133"/>
    </row>
    <row r="150" spans="5:9" x14ac:dyDescent="0.25">
      <c r="G150" s="133"/>
    </row>
    <row r="151" spans="5:9" x14ac:dyDescent="0.25">
      <c r="F151" s="156"/>
      <c r="G151" s="133"/>
      <c r="H151" s="157"/>
    </row>
    <row r="152" spans="5:9" x14ac:dyDescent="0.25">
      <c r="F152" s="156"/>
      <c r="G152" s="133"/>
      <c r="H152" s="157"/>
    </row>
    <row r="153" spans="5:9" x14ac:dyDescent="0.25">
      <c r="F153" s="156"/>
      <c r="G153" s="133"/>
      <c r="H153" s="157"/>
    </row>
    <row r="154" spans="5:9" x14ac:dyDescent="0.25">
      <c r="F154" s="156"/>
      <c r="G154" s="133"/>
      <c r="H154" s="156"/>
    </row>
    <row r="155" spans="5:9" x14ac:dyDescent="0.25">
      <c r="F155" s="156"/>
      <c r="G155" s="133"/>
    </row>
    <row r="156" spans="5:9" x14ac:dyDescent="0.25">
      <c r="F156" s="156"/>
      <c r="G156" s="133"/>
    </row>
    <row r="157" spans="5:9" x14ac:dyDescent="0.25">
      <c r="F157" s="156"/>
      <c r="G157" s="133"/>
    </row>
    <row r="158" spans="5:9" x14ac:dyDescent="0.25">
      <c r="G158" s="155"/>
    </row>
    <row r="159" spans="5:9" x14ac:dyDescent="0.25">
      <c r="G159" s="133"/>
    </row>
    <row r="160" spans="5:9" x14ac:dyDescent="0.25">
      <c r="F160" s="156"/>
      <c r="G160" s="133"/>
      <c r="H160" s="133"/>
    </row>
    <row r="161" spans="7:7" x14ac:dyDescent="0.25">
      <c r="G161" s="155"/>
    </row>
    <row r="164" spans="7:7" x14ac:dyDescent="0.25">
      <c r="G164" s="133"/>
    </row>
    <row r="165" spans="7:7" x14ac:dyDescent="0.25">
      <c r="G165" s="155"/>
    </row>
    <row r="166" spans="7:7" x14ac:dyDescent="0.25">
      <c r="G166" s="155"/>
    </row>
  </sheetData>
  <pageMargins left="0" right="0" top="0" bottom="0" header="0.31496062992125984" footer="0.31496062992125984"/>
  <pageSetup paperSize="9" scale="1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застройщик</vt:lpstr>
      <vt:lpstr>2018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2023-06-08T03:56:20Z</dcterms:modified>
</cp:coreProperties>
</file>