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0FA37F22-2B82-4580-896C-6675B663A6B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к договору застройщ" sheetId="6" r:id="rId1"/>
    <sheet name="к договору УК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5" i="7" l="1"/>
  <c r="D84" i="7"/>
  <c r="C84" i="7" s="1"/>
  <c r="E21" i="7"/>
  <c r="E18" i="7"/>
  <c r="B6" i="7"/>
  <c r="D106" i="7" s="1"/>
  <c r="C106" i="7" s="1"/>
  <c r="E86" i="7" l="1"/>
  <c r="E90" i="7" s="1"/>
  <c r="C21" i="7"/>
  <c r="D21" i="7" s="1"/>
  <c r="D79" i="7"/>
  <c r="C79" i="7" s="1"/>
  <c r="C88" i="7"/>
  <c r="D88" i="7" s="1"/>
  <c r="C18" i="7"/>
  <c r="C23" i="7"/>
  <c r="D23" i="7" s="1"/>
  <c r="C27" i="7"/>
  <c r="D27" i="7" s="1"/>
  <c r="C30" i="7"/>
  <c r="D30" i="7" s="1"/>
  <c r="C48" i="7"/>
  <c r="D48" i="7" s="1"/>
  <c r="C69" i="7"/>
  <c r="D69" i="7" s="1"/>
  <c r="C75" i="7"/>
  <c r="D75" i="7" s="1"/>
  <c r="C77" i="7"/>
  <c r="D77" i="7" s="1"/>
  <c r="C81" i="7"/>
  <c r="D81" i="7" s="1"/>
  <c r="D98" i="7"/>
  <c r="D104" i="7"/>
  <c r="C104" i="7" s="1"/>
  <c r="E27" i="6"/>
  <c r="E92" i="6" s="1"/>
  <c r="E24" i="6"/>
  <c r="E101" i="6"/>
  <c r="D90" i="6"/>
  <c r="C90" i="6" s="1"/>
  <c r="B12" i="6"/>
  <c r="D112" i="6" s="1"/>
  <c r="C112" i="6" s="1"/>
  <c r="C86" i="7" l="1"/>
  <c r="C90" i="7" s="1"/>
  <c r="D18" i="7"/>
  <c r="D86" i="7" s="1"/>
  <c r="D90" i="7" s="1"/>
  <c r="C98" i="7"/>
  <c r="C95" i="7" s="1"/>
  <c r="D95" i="7"/>
  <c r="E96" i="6"/>
  <c r="C27" i="6"/>
  <c r="D27" i="6" s="1"/>
  <c r="C24" i="6"/>
  <c r="D24" i="6" s="1"/>
  <c r="C29" i="6"/>
  <c r="D29" i="6" s="1"/>
  <c r="C33" i="6"/>
  <c r="D33" i="6" s="1"/>
  <c r="D85" i="6"/>
  <c r="C85" i="6" s="1"/>
  <c r="C36" i="6"/>
  <c r="D36" i="6" s="1"/>
  <c r="C54" i="6"/>
  <c r="D54" i="6" s="1"/>
  <c r="C75" i="6"/>
  <c r="D75" i="6" s="1"/>
  <c r="C77" i="6"/>
  <c r="D77" i="6" s="1"/>
  <c r="C79" i="6"/>
  <c r="D79" i="6" s="1"/>
  <c r="C81" i="6"/>
  <c r="D81" i="6" s="1"/>
  <c r="C83" i="6"/>
  <c r="D83" i="6" s="1"/>
  <c r="C87" i="6"/>
  <c r="D87" i="6" s="1"/>
  <c r="D104" i="6"/>
  <c r="D110" i="6"/>
  <c r="C110" i="6" s="1"/>
  <c r="C94" i="6" l="1"/>
  <c r="D94" i="6" s="1"/>
  <c r="C104" i="6"/>
  <c r="C101" i="6" s="1"/>
  <c r="D101" i="6"/>
  <c r="D92" i="6"/>
  <c r="C92" i="6"/>
  <c r="C96" i="6" s="1"/>
  <c r="D96" i="6" l="1"/>
</calcChain>
</file>

<file path=xl/sharedStrings.xml><?xml version="1.0" encoding="utf-8"?>
<sst xmlns="http://schemas.openxmlformats.org/spreadsheetml/2006/main" count="311" uniqueCount="139">
  <si>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</si>
  <si>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</si>
  <si>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</si>
  <si>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</si>
  <si>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</si>
  <si>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</si>
  <si>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</si>
  <si>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</si>
  <si>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</si>
  <si>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</si>
  <si>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</si>
  <si>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</si>
  <si>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</si>
  <si>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</si>
  <si>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</si>
  <si>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</si>
  <si>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</si>
  <si>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</si>
  <si>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</si>
  <si>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</si>
  <si>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</si>
  <si>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</si>
  <si>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</si>
  <si>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</si>
  <si>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</si>
  <si>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</si>
  <si>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</si>
  <si>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</si>
  <si>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</si>
  <si>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</si>
  <si>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</si>
  <si>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</si>
  <si>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</si>
  <si>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</si>
  <si>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</si>
  <si>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</si>
  <si>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</si>
  <si>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</si>
  <si>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</si>
  <si>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</si>
  <si>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</si>
  <si>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</si>
  <si>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</si>
  <si>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</si>
  <si>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</si>
  <si>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</si>
  <si>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</si>
  <si>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</si>
  <si>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</si>
  <si>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</si>
  <si>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</si>
  <si>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</si>
  <si>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отопительных приборов, входных</t>
  </si>
  <si>
    <t>дверей,поручней перил,почтовых ящиков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</si>
  <si>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</si>
  <si>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</si>
  <si>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</si>
  <si>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</si>
  <si>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>( влажная протирка стен, плафонов,</t>
  </si>
  <si>
    <t>обметание пыли с потолков,</t>
  </si>
  <si>
    <t xml:space="preserve"> электрических шкафов)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</si>
  <si>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</si>
  <si>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</si>
  <si>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</si>
  <si>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</si>
  <si>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</si>
  <si>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</si>
  <si>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</si>
  <si>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</si>
  <si>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</si>
  <si>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</si>
  <si>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</si>
  <si>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</si>
  <si>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</si>
  <si>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</si>
  <si>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</si>
  <si>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Уборка входов в подвал</t>
  </si>
  <si>
    <t>1 раз в квартал</t>
  </si>
  <si>
    <t xml:space="preserve">    дезинсекция</t>
  </si>
  <si>
    <t>ТБО</t>
  </si>
  <si>
    <t>По мере необходимости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</si>
  <si>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</si>
  <si>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</si>
  <si>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</si>
  <si>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</si>
  <si>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</si>
  <si>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</si>
  <si>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</si>
  <si>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</si>
  <si>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 xml:space="preserve">         тревож.сигнализация; в/наблюдение</t>
  </si>
  <si>
    <t>Период: Май - Сентябрь</t>
  </si>
  <si>
    <t>(стрижка,аэрация,обработка,внесение удобрений и т.д)</t>
  </si>
  <si>
    <t>Ежедневно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</si>
  <si>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</si>
  <si>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</si>
  <si>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</si>
  <si>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</si>
  <si>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</si>
  <si>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 xml:space="preserve">        2 шлагбаума; 2 калитки;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</si>
  <si>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</si>
  <si>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</si>
  <si>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</si>
  <si>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   Охранные услуги комплекса:</t>
  </si>
  <si>
    <t xml:space="preserve">        2 поста физической охраны на КПП</t>
  </si>
  <si>
    <t xml:space="preserve">     установок</t>
  </si>
  <si>
    <t>давления холодного водоснабжения,</t>
  </si>
  <si>
    <t>горячего водоснабжения, циркуляции, пожаротушения</t>
  </si>
  <si>
    <t>( пластинчатый бойлер)</t>
  </si>
  <si>
    <t>Дополнительные  работы и услуги:</t>
  </si>
  <si>
    <t>1. Механизированная уборка</t>
  </si>
  <si>
    <t xml:space="preserve">2.   </t>
  </si>
  <si>
    <t>3. Сервисное обслуживание газонов</t>
  </si>
  <si>
    <t xml:space="preserve">                  в многоквартирном доме  условия их оказания и выполнения и их стоимость с 01.07.2017 г.</t>
  </si>
  <si>
    <t>Приложение № 2</t>
  </si>
  <si>
    <t>к Договору управления многоквартирным домом</t>
  </si>
  <si>
    <t>область, г.Новосибирск, Заельцовский район,</t>
  </si>
  <si>
    <t>ул. Лобачевского, 55/1 стр.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</si>
  <si>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</si>
  <si>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</si>
  <si>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</si>
  <si>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</si>
  <si>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</si>
  <si>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>12. Обслуживание дизель-генераторных</t>
  </si>
  <si>
    <t xml:space="preserve">13. Обслуживание установки для повышения </t>
  </si>
  <si>
    <t>14. Обслуживание водонагревателя</t>
  </si>
  <si>
    <t xml:space="preserve">15. Услуги и работы по управлению </t>
  </si>
  <si>
    <t>Застройщик</t>
  </si>
  <si>
    <t>Управляющая компания</t>
  </si>
  <si>
    <t>Генеральный директор</t>
  </si>
  <si>
    <t>Директор</t>
  </si>
  <si>
    <t>ООО "Квартал"</t>
  </si>
  <si>
    <t>ООО "УК "Стрижи"</t>
  </si>
  <si>
    <t xml:space="preserve"> _______________И.Ю.Белокобыльский</t>
  </si>
  <si>
    <t>______________А.А.Юдаков</t>
  </si>
  <si>
    <t>№ 4, расположенным по адресу: Новосибирская</t>
  </si>
  <si>
    <t>Адрес: Новосибирская область, г.Новосибирск, Заельцовский район, ул. Лобачевского, дом №3 (55/1стр)</t>
  </si>
  <si>
    <t>Адрес: Новосибирская область, г.Новосибирск, Заельцовский район, ул. Лобачевского, дом № 75</t>
  </si>
  <si>
    <t>Собственник</t>
  </si>
  <si>
    <t xml:space="preserve">                  в многоквартирном доме  условия их оказания и выполнения и их стоимость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</si>
</sst>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0" fillId="0" borderId="24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 wrapText="1"/>
    </xf>
    <xf numFmtId="164" fontId="10" fillId="0" borderId="30" xfId="1" applyNumberFormat="1" applyFont="1" applyFill="1" applyBorder="1" applyAlignment="1">
      <alignment horizontal="center" vertical="center" wrapText="1"/>
    </xf>
    <xf numFmtId="164" fontId="10" fillId="0" borderId="26" xfId="1" applyNumberFormat="1" applyFont="1" applyFill="1" applyBorder="1" applyAlignment="1">
      <alignment horizontal="center" vertical="center" wrapText="1"/>
    </xf>
    <xf numFmtId="2" fontId="10" fillId="0" borderId="3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2" borderId="32" xfId="1" applyFont="1" applyFill="1" applyBorder="1" applyAlignment="1">
      <alignment horizontal="center" vertical="top" wrapText="1"/>
    </xf>
    <xf numFmtId="2" fontId="10" fillId="0" borderId="34" xfId="1" applyNumberFormat="1" applyFont="1" applyFill="1" applyBorder="1" applyAlignment="1">
      <alignment horizontal="center" vertical="center" wrapText="1"/>
    </xf>
    <xf numFmtId="2" fontId="10" fillId="0" borderId="35" xfId="1" applyNumberFormat="1" applyFont="1" applyFill="1" applyBorder="1" applyAlignment="1">
      <alignment horizontal="center" vertical="center" wrapText="1"/>
    </xf>
    <xf numFmtId="2" fontId="10" fillId="0" borderId="36" xfId="1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vertical="center"/>
    </xf>
    <xf numFmtId="2" fontId="13" fillId="2" borderId="45" xfId="1" applyNumberFormat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164" fontId="17" fillId="0" borderId="38" xfId="0" applyNumberFormat="1" applyFont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 vertical="center" wrapText="1"/>
    </xf>
    <xf numFmtId="2" fontId="10" fillId="0" borderId="40" xfId="1" applyNumberFormat="1" applyFont="1" applyFill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 vertical="center"/>
    </xf>
    <xf numFmtId="2" fontId="18" fillId="0" borderId="35" xfId="1" applyNumberFormat="1" applyFont="1" applyFill="1" applyBorder="1" applyAlignment="1">
      <alignment horizontal="center" vertical="center" wrapText="1"/>
    </xf>
    <xf numFmtId="0" fontId="17" fillId="0" borderId="32" xfId="0" applyFont="1" applyBorder="1"/>
    <xf numFmtId="0" fontId="3" fillId="0" borderId="33" xfId="0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35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27" xfId="0" applyFont="1" applyBorder="1"/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41" xfId="0" applyFont="1" applyBorder="1"/>
    <xf numFmtId="0" fontId="3" fillId="0" borderId="4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19" xfId="1" applyFont="1" applyFill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center"/>
    </xf>
    <xf numFmtId="164" fontId="17" fillId="0" borderId="39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2" fontId="0" fillId="0" borderId="0" xfId="0" applyNumberFormat="1"/>
    <xf numFmtId="0" fontId="2" fillId="0" borderId="3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41" xfId="0" applyFont="1" applyBorder="1"/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41" xfId="0" applyFont="1" applyBorder="1"/>
    <xf numFmtId="0" fontId="3" fillId="0" borderId="32" xfId="0" applyFont="1" applyBorder="1"/>
    <xf numFmtId="164" fontId="17" fillId="0" borderId="2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32" xfId="0" applyFont="1" applyBorder="1"/>
    <xf numFmtId="2" fontId="17" fillId="0" borderId="34" xfId="0" applyNumberFormat="1" applyFont="1" applyBorder="1" applyAlignment="1">
      <alignment horizontal="center"/>
    </xf>
    <xf numFmtId="0" fontId="19" fillId="0" borderId="41" xfId="0" applyFont="1" applyBorder="1"/>
    <xf numFmtId="2" fontId="17" fillId="0" borderId="11" xfId="0" applyNumberFormat="1" applyFont="1" applyBorder="1" applyAlignment="1">
      <alignment horizontal="center"/>
    </xf>
    <xf numFmtId="0" fontId="3" fillId="0" borderId="33" xfId="0" applyFont="1" applyBorder="1"/>
    <xf numFmtId="2" fontId="17" fillId="0" borderId="35" xfId="0" applyNumberFormat="1" applyFont="1" applyBorder="1" applyAlignment="1">
      <alignment horizontal="center"/>
    </xf>
    <xf numFmtId="0" fontId="3" fillId="0" borderId="46" xfId="0" applyFont="1" applyBorder="1"/>
    <xf numFmtId="0" fontId="17" fillId="0" borderId="0" xfId="0" applyFont="1" applyBorder="1"/>
    <xf numFmtId="0" fontId="19" fillId="0" borderId="25" xfId="0" applyFont="1" applyBorder="1"/>
    <xf numFmtId="0" fontId="3" fillId="0" borderId="25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9" fillId="0" borderId="46" xfId="0" applyFont="1" applyBorder="1"/>
    <xf numFmtId="0" fontId="3" fillId="0" borderId="46" xfId="0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17" fillId="0" borderId="47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7" fillId="0" borderId="3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/>
    <xf numFmtId="0" fontId="12" fillId="2" borderId="41" xfId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>
      <alignment horizontal="left" vertical="center" wrapText="1"/>
    </xf>
    <xf numFmtId="9" fontId="7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2" fillId="2" borderId="33" xfId="1" applyFont="1" applyFill="1" applyBorder="1" applyAlignment="1">
      <alignment horizontal="center" vertical="top" wrapText="1"/>
    </xf>
    <xf numFmtId="0" fontId="17" fillId="0" borderId="33" xfId="0" applyFont="1" applyBorder="1"/>
    <xf numFmtId="0" fontId="17" fillId="0" borderId="42" xfId="0" applyFont="1" applyBorder="1"/>
    <xf numFmtId="0" fontId="17" fillId="0" borderId="3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7" fillId="0" borderId="20" xfId="0" applyFont="1" applyBorder="1"/>
    <xf numFmtId="0" fontId="17" fillId="0" borderId="22" xfId="0" applyFont="1" applyBorder="1"/>
    <xf numFmtId="0" fontId="17" fillId="0" borderId="47" xfId="0" applyFont="1" applyBorder="1"/>
    <xf numFmtId="0" fontId="3" fillId="0" borderId="23" xfId="0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" fillId="0" borderId="0" xfId="0" applyFont="1"/>
    <xf numFmtId="0" fontId="17" fillId="0" borderId="0" xfId="0" applyFont="1" applyBorder="1" applyAlignment="1">
      <alignment horizontal="left"/>
    </xf>
    <xf numFmtId="0" fontId="21" fillId="0" borderId="0" xfId="0" applyFont="1"/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"/>
  <sheetViews>
    <sheetView workbookViewId="0">
      <selection sqref="A1:E121"/>
    </sheetView>
  </sheetViews>
  <sheetFormatPr defaultColWidth="11.5703125" defaultRowHeight="15" x14ac:dyDescent="0.25"/>
  <cols>
    <col min="1" max="1" width="44.28515625" customWidth="1"/>
    <col min="2" max="2" width="43.7109375" customWidth="1"/>
    <col min="3" max="4" width="14" customWidth="1"/>
    <col min="5" max="5" width="16.425781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6" x14ac:dyDescent="0.25">
      <c r="C1" s="149"/>
      <c r="D1" s="149"/>
      <c r="E1" s="149" t="s">
        <v>113</v>
      </c>
    </row>
    <row r="2" spans="1:6" x14ac:dyDescent="0.25">
      <c r="C2" s="149" t="s">
        <v>114</v>
      </c>
      <c r="D2" s="149"/>
      <c r="E2" s="149"/>
    </row>
    <row r="3" spans="1:6" x14ac:dyDescent="0.25">
      <c r="C3" s="149" t="s">
        <v>134</v>
      </c>
      <c r="D3" s="149"/>
      <c r="E3" s="149"/>
    </row>
    <row r="4" spans="1:6" x14ac:dyDescent="0.25">
      <c r="C4" s="149" t="s">
        <v>115</v>
      </c>
      <c r="D4" s="149"/>
      <c r="E4" s="149"/>
    </row>
    <row r="5" spans="1:6" x14ac:dyDescent="0.25">
      <c r="C5" s="149" t="s">
        <v>116</v>
      </c>
      <c r="D5" s="149"/>
      <c r="E5" s="149"/>
    </row>
    <row r="7" spans="1:6" ht="18.75" x14ac:dyDescent="0.3">
      <c r="A7" s="3" t="s">
        <v>0</v>
      </c>
      <c r="B7" s="3"/>
      <c r="C7" s="3"/>
      <c r="D7" s="3"/>
      <c r="E7" s="1"/>
      <c r="F7" s="1"/>
    </row>
    <row r="8" spans="1:6" ht="18.75" x14ac:dyDescent="0.3">
      <c r="A8" s="4" t="s">
        <v>112</v>
      </c>
      <c r="B8" s="4"/>
      <c r="C8" s="4"/>
      <c r="D8" s="4"/>
      <c r="E8" s="2"/>
      <c r="F8" s="2"/>
    </row>
    <row r="9" spans="1:6" ht="18.75" x14ac:dyDescent="0.3">
      <c r="A9" s="151" t="s">
        <v>135</v>
      </c>
      <c r="B9" s="5"/>
      <c r="C9" s="2"/>
      <c r="D9" s="2"/>
      <c r="E9" s="2"/>
      <c r="F9" s="2"/>
    </row>
    <row r="10" spans="1:6" ht="15.75" thickBot="1" x14ac:dyDescent="0.3">
      <c r="A10" s="2"/>
      <c r="B10" s="2"/>
      <c r="C10" s="2"/>
      <c r="D10" s="2"/>
      <c r="E10" s="2"/>
      <c r="F10" s="2"/>
    </row>
    <row r="11" spans="1:6" x14ac:dyDescent="0.25">
      <c r="A11" s="6" t="s">
        <v>1</v>
      </c>
      <c r="B11" s="7"/>
      <c r="C11" s="8"/>
      <c r="D11" s="8"/>
      <c r="E11" s="9"/>
      <c r="F11" s="10"/>
    </row>
    <row r="12" spans="1:6" x14ac:dyDescent="0.25">
      <c r="A12" s="11" t="s">
        <v>2</v>
      </c>
      <c r="B12" s="12">
        <f>B14+B15</f>
        <v>4005.8</v>
      </c>
      <c r="C12" s="13"/>
      <c r="D12" s="13"/>
      <c r="E12" s="14"/>
      <c r="F12" s="10"/>
    </row>
    <row r="13" spans="1:6" x14ac:dyDescent="0.25">
      <c r="A13" s="15" t="s">
        <v>3</v>
      </c>
      <c r="B13" s="16" t="s">
        <v>4</v>
      </c>
      <c r="C13" s="17"/>
      <c r="D13" s="17"/>
      <c r="E13" s="18"/>
      <c r="F13" s="10"/>
    </row>
    <row r="14" spans="1:6" x14ac:dyDescent="0.25">
      <c r="A14" s="19" t="s">
        <v>5</v>
      </c>
      <c r="B14" s="12">
        <v>4005.8</v>
      </c>
      <c r="C14" s="13"/>
      <c r="D14" s="13"/>
      <c r="E14" s="14"/>
      <c r="F14" s="10"/>
    </row>
    <row r="15" spans="1:6" x14ac:dyDescent="0.25">
      <c r="A15" s="11" t="s">
        <v>6</v>
      </c>
      <c r="B15" s="16">
        <v>0</v>
      </c>
      <c r="C15" s="10"/>
      <c r="D15" s="10"/>
      <c r="E15" s="20"/>
      <c r="F15" s="10"/>
    </row>
    <row r="16" spans="1:6" x14ac:dyDescent="0.25">
      <c r="A16" s="21" t="s">
        <v>7</v>
      </c>
      <c r="B16" s="22">
        <v>13</v>
      </c>
      <c r="C16" s="23"/>
      <c r="D16" s="23"/>
      <c r="E16" s="24"/>
      <c r="F16" s="10"/>
    </row>
    <row r="17" spans="1:6" x14ac:dyDescent="0.25">
      <c r="A17" s="25" t="s">
        <v>8</v>
      </c>
      <c r="B17" s="22">
        <v>1</v>
      </c>
      <c r="C17" s="23"/>
      <c r="D17" s="23"/>
      <c r="E17" s="24"/>
      <c r="F17" s="10"/>
    </row>
    <row r="18" spans="1:6" ht="15.75" thickBot="1" x14ac:dyDescent="0.3">
      <c r="A18" s="26" t="s">
        <v>9</v>
      </c>
      <c r="B18" s="27">
        <v>385.4</v>
      </c>
      <c r="C18" s="28"/>
      <c r="D18" s="28"/>
      <c r="E18" s="29"/>
      <c r="F18" s="10"/>
    </row>
    <row r="19" spans="1:6" x14ac:dyDescent="0.25">
      <c r="A19" s="30"/>
      <c r="B19" s="31"/>
      <c r="C19" s="32" t="s">
        <v>10</v>
      </c>
      <c r="D19" s="33" t="s">
        <v>10</v>
      </c>
      <c r="E19" s="34" t="s">
        <v>11</v>
      </c>
      <c r="F19" s="35"/>
    </row>
    <row r="20" spans="1:6" x14ac:dyDescent="0.25">
      <c r="A20" s="36" t="s">
        <v>12</v>
      </c>
      <c r="B20" s="37" t="s">
        <v>13</v>
      </c>
      <c r="C20" s="38" t="s">
        <v>14</v>
      </c>
      <c r="D20" s="39" t="s">
        <v>14</v>
      </c>
      <c r="E20" s="40" t="s">
        <v>15</v>
      </c>
      <c r="F20" s="35"/>
    </row>
    <row r="21" spans="1:6" x14ac:dyDescent="0.25">
      <c r="A21" s="36" t="s">
        <v>16</v>
      </c>
      <c r="B21" s="37" t="s">
        <v>17</v>
      </c>
      <c r="C21" s="38" t="s">
        <v>18</v>
      </c>
      <c r="D21" s="39" t="s">
        <v>19</v>
      </c>
      <c r="E21" s="41" t="s">
        <v>20</v>
      </c>
      <c r="F21" s="38"/>
    </row>
    <row r="22" spans="1:6" x14ac:dyDescent="0.25">
      <c r="A22" s="42"/>
      <c r="B22" s="43"/>
      <c r="C22" s="10" t="s">
        <v>21</v>
      </c>
      <c r="D22" s="44" t="s">
        <v>21</v>
      </c>
      <c r="E22" s="40" t="s">
        <v>22</v>
      </c>
      <c r="F22" s="38"/>
    </row>
    <row r="23" spans="1:6" ht="15.75" thickBot="1" x14ac:dyDescent="0.3">
      <c r="A23" s="42"/>
      <c r="B23" s="43"/>
      <c r="C23" s="38" t="s">
        <v>23</v>
      </c>
      <c r="D23" s="39" t="s">
        <v>23</v>
      </c>
      <c r="E23" s="40" t="s">
        <v>23</v>
      </c>
      <c r="F23" s="38"/>
    </row>
    <row r="24" spans="1:6" ht="59.25" customHeight="1" x14ac:dyDescent="0.25">
      <c r="A24" s="45" t="s">
        <v>24</v>
      </c>
      <c r="B24" s="46"/>
      <c r="C24" s="47">
        <f>E24*B12*12</f>
        <v>152380.63200000001</v>
      </c>
      <c r="D24" s="48">
        <f>C24/12</f>
        <v>12698.386</v>
      </c>
      <c r="E24" s="49">
        <f>3.67-0.5</f>
        <v>3.17</v>
      </c>
      <c r="F24" s="50"/>
    </row>
    <row r="25" spans="1:6" ht="160.5" customHeight="1" x14ac:dyDescent="0.25">
      <c r="A25" s="51" t="s">
        <v>99</v>
      </c>
      <c r="B25" s="138" t="s">
        <v>100</v>
      </c>
      <c r="C25" s="52"/>
      <c r="D25" s="53"/>
      <c r="E25" s="54"/>
      <c r="F25" s="38"/>
    </row>
    <row r="26" spans="1:6" ht="155.25" hidden="1" customHeight="1" x14ac:dyDescent="0.25">
      <c r="A26" s="133"/>
      <c r="B26" s="55"/>
      <c r="C26" s="134"/>
      <c r="D26" s="135"/>
      <c r="E26" s="56"/>
      <c r="F26" s="38"/>
    </row>
    <row r="27" spans="1:6" ht="42.75" x14ac:dyDescent="0.25">
      <c r="A27" s="57" t="s">
        <v>27</v>
      </c>
      <c r="B27" s="58"/>
      <c r="C27" s="59">
        <f>E27*B12*12</f>
        <v>126903.74400000002</v>
      </c>
      <c r="D27" s="60">
        <f>C27/12</f>
        <v>10575.312000000002</v>
      </c>
      <c r="E27" s="61">
        <f>3.14-0.5</f>
        <v>2.64</v>
      </c>
      <c r="F27" s="38"/>
    </row>
    <row r="28" spans="1:6" ht="149.25" customHeight="1" x14ac:dyDescent="0.25">
      <c r="A28" s="51" t="s">
        <v>99</v>
      </c>
      <c r="B28" s="138" t="s">
        <v>101</v>
      </c>
      <c r="C28" s="62"/>
      <c r="D28" s="63"/>
      <c r="E28" s="61"/>
      <c r="F28" s="38"/>
    </row>
    <row r="29" spans="1:6" x14ac:dyDescent="0.25">
      <c r="A29" s="64" t="s">
        <v>28</v>
      </c>
      <c r="B29" s="65" t="s">
        <v>29</v>
      </c>
      <c r="C29" s="66">
        <f>E29*12*B12</f>
        <v>64413.26400000001</v>
      </c>
      <c r="D29" s="67">
        <f>C29/12</f>
        <v>5367.7720000000008</v>
      </c>
      <c r="E29" s="68">
        <v>1.34</v>
      </c>
      <c r="F29" s="38"/>
    </row>
    <row r="30" spans="1:6" x14ac:dyDescent="0.25">
      <c r="A30" s="69" t="s">
        <v>30</v>
      </c>
      <c r="B30" s="37" t="s">
        <v>31</v>
      </c>
      <c r="C30" s="70"/>
      <c r="D30" s="71"/>
      <c r="E30" s="72" t="s">
        <v>21</v>
      </c>
      <c r="F30" s="38"/>
    </row>
    <row r="31" spans="1:6" x14ac:dyDescent="0.25">
      <c r="A31" s="69" t="s">
        <v>32</v>
      </c>
      <c r="B31" s="37" t="s">
        <v>33</v>
      </c>
      <c r="C31" s="70"/>
      <c r="D31" s="71"/>
      <c r="E31" s="72"/>
      <c r="F31" s="38"/>
    </row>
    <row r="32" spans="1:6" x14ac:dyDescent="0.25">
      <c r="A32" s="69"/>
      <c r="B32" s="37"/>
      <c r="C32" s="70"/>
      <c r="D32" s="71"/>
      <c r="E32" s="72"/>
      <c r="F32" s="38"/>
    </row>
    <row r="33" spans="1:6" x14ac:dyDescent="0.25">
      <c r="A33" s="64" t="s">
        <v>34</v>
      </c>
      <c r="B33" s="65" t="s">
        <v>35</v>
      </c>
      <c r="C33" s="66">
        <f>E33*12*B12</f>
        <v>49511.688000000002</v>
      </c>
      <c r="D33" s="67">
        <f>C33/12</f>
        <v>4125.9740000000002</v>
      </c>
      <c r="E33" s="68">
        <v>1.03</v>
      </c>
      <c r="F33" s="38"/>
    </row>
    <row r="34" spans="1:6" x14ac:dyDescent="0.25">
      <c r="A34" s="69" t="s">
        <v>36</v>
      </c>
      <c r="B34" s="37"/>
      <c r="C34" s="70"/>
      <c r="D34" s="71"/>
      <c r="E34" s="72"/>
      <c r="F34" s="38"/>
    </row>
    <row r="35" spans="1:6" x14ac:dyDescent="0.25">
      <c r="A35" s="73" t="s">
        <v>37</v>
      </c>
      <c r="B35" s="74"/>
      <c r="C35" s="75"/>
      <c r="D35" s="76"/>
      <c r="E35" s="77"/>
      <c r="F35" s="50"/>
    </row>
    <row r="36" spans="1:6" ht="28.5" x14ac:dyDescent="0.25">
      <c r="A36" s="78" t="s">
        <v>38</v>
      </c>
      <c r="B36" s="65"/>
      <c r="C36" s="79">
        <f>E36*12*B12</f>
        <v>206699.28</v>
      </c>
      <c r="D36" s="80">
        <f>C36/12</f>
        <v>17224.939999999999</v>
      </c>
      <c r="E36" s="148">
        <v>4.3</v>
      </c>
      <c r="F36" s="38"/>
    </row>
    <row r="37" spans="1:6" x14ac:dyDescent="0.25">
      <c r="A37" s="42" t="s">
        <v>39</v>
      </c>
      <c r="B37" s="81" t="s">
        <v>40</v>
      </c>
      <c r="C37" s="82"/>
      <c r="D37" s="83"/>
      <c r="E37" s="84"/>
      <c r="F37" s="38"/>
    </row>
    <row r="38" spans="1:6" x14ac:dyDescent="0.25">
      <c r="A38" s="42" t="s">
        <v>41</v>
      </c>
      <c r="B38" s="85" t="s">
        <v>42</v>
      </c>
      <c r="C38" s="82"/>
      <c r="D38" s="83"/>
      <c r="E38" s="84"/>
      <c r="F38" s="38"/>
    </row>
    <row r="39" spans="1:6" x14ac:dyDescent="0.25">
      <c r="A39" s="42" t="s">
        <v>43</v>
      </c>
      <c r="B39" s="85" t="s">
        <v>44</v>
      </c>
      <c r="C39" s="82"/>
      <c r="D39" s="83"/>
      <c r="E39" s="84"/>
      <c r="F39" s="50"/>
    </row>
    <row r="40" spans="1:6" x14ac:dyDescent="0.25">
      <c r="A40" s="42" t="s">
        <v>45</v>
      </c>
      <c r="B40" s="85" t="s">
        <v>46</v>
      </c>
      <c r="C40" s="82"/>
      <c r="D40" s="83"/>
      <c r="E40" s="84"/>
      <c r="F40" s="50"/>
    </row>
    <row r="41" spans="1:6" x14ac:dyDescent="0.25">
      <c r="A41" s="86" t="s">
        <v>47</v>
      </c>
      <c r="B41" s="85" t="s">
        <v>48</v>
      </c>
      <c r="C41" s="82"/>
      <c r="D41" s="83"/>
      <c r="E41" s="84"/>
      <c r="F41" s="50"/>
    </row>
    <row r="42" spans="1:6" x14ac:dyDescent="0.25">
      <c r="A42" s="86" t="s">
        <v>49</v>
      </c>
      <c r="B42" s="85" t="s">
        <v>21</v>
      </c>
      <c r="C42" s="82"/>
      <c r="D42" s="83"/>
      <c r="E42" s="84"/>
      <c r="F42" s="50"/>
    </row>
    <row r="43" spans="1:6" x14ac:dyDescent="0.25">
      <c r="A43" s="86" t="s">
        <v>50</v>
      </c>
      <c r="B43" s="85" t="s">
        <v>48</v>
      </c>
      <c r="C43" s="82"/>
      <c r="D43" s="83"/>
      <c r="E43" s="84"/>
      <c r="F43" s="50"/>
    </row>
    <row r="44" spans="1:6" x14ac:dyDescent="0.25">
      <c r="A44" s="86" t="s">
        <v>51</v>
      </c>
      <c r="B44" s="85"/>
      <c r="C44" s="82"/>
      <c r="D44" s="83"/>
      <c r="E44" s="84"/>
      <c r="F44" s="50"/>
    </row>
    <row r="45" spans="1:6" x14ac:dyDescent="0.25">
      <c r="A45" s="86" t="s">
        <v>52</v>
      </c>
      <c r="B45" s="85"/>
      <c r="C45" s="82"/>
      <c r="D45" s="83"/>
      <c r="E45" s="84"/>
      <c r="F45" s="50"/>
    </row>
    <row r="46" spans="1:6" x14ac:dyDescent="0.25">
      <c r="A46" s="86" t="s">
        <v>53</v>
      </c>
      <c r="B46" s="85" t="s">
        <v>54</v>
      </c>
      <c r="C46" s="82"/>
      <c r="D46" s="83"/>
      <c r="E46" s="84"/>
      <c r="F46" s="50"/>
    </row>
    <row r="47" spans="1:6" x14ac:dyDescent="0.25">
      <c r="A47" s="86" t="s">
        <v>55</v>
      </c>
      <c r="B47" s="85"/>
      <c r="C47" s="82"/>
      <c r="D47" s="83"/>
      <c r="E47" s="84"/>
      <c r="F47" s="50"/>
    </row>
    <row r="48" spans="1:6" x14ac:dyDescent="0.25">
      <c r="A48" s="86" t="s">
        <v>56</v>
      </c>
      <c r="B48" s="85" t="s">
        <v>25</v>
      </c>
      <c r="C48" s="82"/>
      <c r="D48" s="83"/>
      <c r="E48" s="84"/>
      <c r="F48" s="50"/>
    </row>
    <row r="49" spans="1:7" x14ac:dyDescent="0.25">
      <c r="A49" s="86" t="s">
        <v>57</v>
      </c>
      <c r="B49" s="85"/>
      <c r="C49" s="82"/>
      <c r="D49" s="83"/>
      <c r="E49" s="84"/>
      <c r="F49" s="50"/>
    </row>
    <row r="50" spans="1:7" x14ac:dyDescent="0.25">
      <c r="A50" s="86" t="s">
        <v>58</v>
      </c>
      <c r="B50" s="85"/>
      <c r="C50" s="82"/>
      <c r="D50" s="83"/>
      <c r="E50" s="84"/>
      <c r="F50" s="50"/>
    </row>
    <row r="51" spans="1:7" x14ac:dyDescent="0.25">
      <c r="A51" s="86" t="s">
        <v>59</v>
      </c>
      <c r="B51" s="85"/>
      <c r="C51" s="82"/>
      <c r="D51" s="83"/>
      <c r="E51" s="84"/>
      <c r="F51" s="50"/>
    </row>
    <row r="52" spans="1:7" x14ac:dyDescent="0.25">
      <c r="A52" s="86" t="s">
        <v>60</v>
      </c>
      <c r="B52" s="85" t="s">
        <v>26</v>
      </c>
      <c r="C52" s="82"/>
      <c r="D52" s="83"/>
      <c r="E52" s="84"/>
      <c r="F52" s="50"/>
    </row>
    <row r="53" spans="1:7" x14ac:dyDescent="0.25">
      <c r="A53" s="42"/>
      <c r="B53" s="37"/>
      <c r="C53" s="38"/>
      <c r="D53" s="39"/>
      <c r="E53" s="40"/>
      <c r="F53" s="50"/>
    </row>
    <row r="54" spans="1:7" ht="44.25" customHeight="1" x14ac:dyDescent="0.25">
      <c r="A54" s="78" t="s">
        <v>61</v>
      </c>
      <c r="B54" s="65"/>
      <c r="C54" s="66">
        <f>E54*12*B12</f>
        <v>225927.12000000002</v>
      </c>
      <c r="D54" s="67">
        <f>C54/12</f>
        <v>18827.260000000002</v>
      </c>
      <c r="E54" s="68">
        <v>4.7</v>
      </c>
      <c r="F54" s="50"/>
      <c r="G54" s="87"/>
    </row>
    <row r="55" spans="1:7" x14ac:dyDescent="0.25">
      <c r="A55" s="88" t="s">
        <v>62</v>
      </c>
      <c r="B55" s="65"/>
      <c r="C55" s="89"/>
      <c r="D55" s="90"/>
      <c r="E55" s="91"/>
      <c r="F55" s="137"/>
    </row>
    <row r="56" spans="1:7" x14ac:dyDescent="0.25">
      <c r="A56" s="92" t="s">
        <v>63</v>
      </c>
      <c r="B56" s="74"/>
      <c r="C56" s="93"/>
      <c r="D56" s="94"/>
      <c r="E56" s="95"/>
      <c r="F56" s="38"/>
    </row>
    <row r="57" spans="1:7" x14ac:dyDescent="0.25">
      <c r="A57" s="96" t="s">
        <v>64</v>
      </c>
      <c r="B57" s="37"/>
      <c r="C57" s="38"/>
      <c r="D57" s="39"/>
      <c r="E57" s="40"/>
      <c r="F57" s="38"/>
    </row>
    <row r="58" spans="1:7" x14ac:dyDescent="0.25">
      <c r="A58" s="96" t="s">
        <v>65</v>
      </c>
      <c r="B58" s="37" t="s">
        <v>66</v>
      </c>
      <c r="C58" s="38"/>
      <c r="D58" s="39"/>
      <c r="E58" s="40"/>
      <c r="F58" s="38"/>
    </row>
    <row r="59" spans="1:7" x14ac:dyDescent="0.25">
      <c r="A59" s="97" t="s">
        <v>67</v>
      </c>
      <c r="B59" s="37" t="s">
        <v>68</v>
      </c>
      <c r="C59" s="38"/>
      <c r="D59" s="39"/>
      <c r="E59" s="40"/>
      <c r="F59" s="38"/>
    </row>
    <row r="60" spans="1:7" x14ac:dyDescent="0.25">
      <c r="A60" s="96" t="s">
        <v>69</v>
      </c>
      <c r="B60" s="37" t="s">
        <v>66</v>
      </c>
      <c r="C60" s="38"/>
      <c r="D60" s="39"/>
      <c r="E60" s="40"/>
      <c r="F60" s="38"/>
    </row>
    <row r="61" spans="1:7" x14ac:dyDescent="0.25">
      <c r="A61" s="97" t="s">
        <v>95</v>
      </c>
      <c r="B61" s="37" t="s">
        <v>68</v>
      </c>
      <c r="C61" s="38"/>
      <c r="D61" s="39"/>
      <c r="E61" s="40"/>
      <c r="F61" s="38"/>
    </row>
    <row r="62" spans="1:7" x14ac:dyDescent="0.25">
      <c r="A62" s="97" t="s">
        <v>70</v>
      </c>
      <c r="B62" s="37" t="s">
        <v>68</v>
      </c>
      <c r="C62" s="38"/>
      <c r="D62" s="39"/>
      <c r="E62" s="40"/>
      <c r="F62" s="38"/>
    </row>
    <row r="63" spans="1:7" x14ac:dyDescent="0.25">
      <c r="A63" s="97" t="s">
        <v>71</v>
      </c>
      <c r="B63" s="37" t="s">
        <v>66</v>
      </c>
      <c r="C63" s="38"/>
      <c r="D63" s="39"/>
      <c r="E63" s="40"/>
      <c r="F63" s="38"/>
    </row>
    <row r="64" spans="1:7" x14ac:dyDescent="0.25">
      <c r="A64" s="97" t="s">
        <v>94</v>
      </c>
      <c r="B64" s="37" t="s">
        <v>66</v>
      </c>
      <c r="C64" s="38"/>
      <c r="D64" s="39"/>
      <c r="E64" s="40"/>
      <c r="F64" s="38"/>
    </row>
    <row r="65" spans="1:6" x14ac:dyDescent="0.25">
      <c r="A65" s="98"/>
      <c r="B65" s="74"/>
      <c r="C65" s="93"/>
      <c r="D65" s="94"/>
      <c r="E65" s="95"/>
      <c r="F65" s="38"/>
    </row>
    <row r="66" spans="1:6" x14ac:dyDescent="0.25">
      <c r="A66" s="99" t="s">
        <v>72</v>
      </c>
      <c r="B66" s="65"/>
      <c r="C66" s="89"/>
      <c r="D66" s="90"/>
      <c r="E66" s="91"/>
      <c r="F66" s="38"/>
    </row>
    <row r="67" spans="1:6" x14ac:dyDescent="0.25">
      <c r="A67" s="98" t="s">
        <v>73</v>
      </c>
      <c r="B67" s="74"/>
      <c r="C67" s="93"/>
      <c r="D67" s="94"/>
      <c r="E67" s="95"/>
      <c r="F67" s="38"/>
    </row>
    <row r="68" spans="1:6" x14ac:dyDescent="0.25">
      <c r="A68" s="42" t="s">
        <v>74</v>
      </c>
      <c r="B68" s="37"/>
      <c r="C68" s="38"/>
      <c r="D68" s="39"/>
      <c r="E68" s="40"/>
      <c r="F68" s="38"/>
    </row>
    <row r="69" spans="1:6" x14ac:dyDescent="0.25">
      <c r="A69" s="42" t="s">
        <v>65</v>
      </c>
      <c r="B69" s="37" t="s">
        <v>66</v>
      </c>
      <c r="C69" s="38"/>
      <c r="D69" s="39"/>
      <c r="E69" s="40"/>
      <c r="F69" s="38"/>
    </row>
    <row r="70" spans="1:6" x14ac:dyDescent="0.25">
      <c r="A70" s="97" t="s">
        <v>70</v>
      </c>
      <c r="B70" s="37" t="s">
        <v>75</v>
      </c>
      <c r="C70" s="38"/>
      <c r="D70" s="39"/>
      <c r="E70" s="40"/>
      <c r="F70" s="38"/>
    </row>
    <row r="71" spans="1:6" x14ac:dyDescent="0.25">
      <c r="A71" s="97" t="s">
        <v>71</v>
      </c>
      <c r="B71" s="37" t="s">
        <v>66</v>
      </c>
      <c r="C71" s="38"/>
      <c r="D71" s="39"/>
      <c r="E71" s="40"/>
      <c r="F71" s="38"/>
    </row>
    <row r="72" spans="1:6" x14ac:dyDescent="0.25">
      <c r="A72" s="97" t="s">
        <v>76</v>
      </c>
      <c r="B72" s="37" t="s">
        <v>75</v>
      </c>
      <c r="C72" s="38"/>
      <c r="D72" s="39"/>
      <c r="E72" s="40"/>
      <c r="F72" s="38"/>
    </row>
    <row r="73" spans="1:6" x14ac:dyDescent="0.25">
      <c r="A73" s="97" t="s">
        <v>93</v>
      </c>
      <c r="B73" s="37" t="s">
        <v>66</v>
      </c>
      <c r="C73" s="38"/>
      <c r="D73" s="39"/>
      <c r="E73" s="40"/>
      <c r="F73" s="38"/>
    </row>
    <row r="74" spans="1:6" x14ac:dyDescent="0.25">
      <c r="A74" s="42"/>
      <c r="B74" s="37"/>
      <c r="C74" s="38"/>
      <c r="D74" s="39"/>
      <c r="E74" s="40"/>
      <c r="F74" s="38"/>
    </row>
    <row r="75" spans="1:6" x14ac:dyDescent="0.25">
      <c r="A75" s="64" t="s">
        <v>117</v>
      </c>
      <c r="B75" s="65" t="s">
        <v>77</v>
      </c>
      <c r="C75" s="66">
        <f>E75*12*B12</f>
        <v>4326.2640000000001</v>
      </c>
      <c r="D75" s="67">
        <f>C75/12</f>
        <v>360.52199999999999</v>
      </c>
      <c r="E75" s="68">
        <v>0.09</v>
      </c>
      <c r="F75" s="38"/>
    </row>
    <row r="76" spans="1:6" x14ac:dyDescent="0.25">
      <c r="A76" s="73" t="s">
        <v>78</v>
      </c>
      <c r="B76" s="74" t="s">
        <v>96</v>
      </c>
      <c r="C76" s="70"/>
      <c r="D76" s="71"/>
      <c r="E76" s="72"/>
      <c r="F76" s="38"/>
    </row>
    <row r="77" spans="1:6" x14ac:dyDescent="0.25">
      <c r="A77" s="64" t="s">
        <v>118</v>
      </c>
      <c r="B77" s="65" t="s">
        <v>92</v>
      </c>
      <c r="C77" s="66">
        <f>E77*12*B12</f>
        <v>92774.328000000009</v>
      </c>
      <c r="D77" s="67">
        <f>C77/12</f>
        <v>7731.1940000000004</v>
      </c>
      <c r="E77" s="68">
        <v>1.93</v>
      </c>
      <c r="F77" s="38"/>
    </row>
    <row r="78" spans="1:6" x14ac:dyDescent="0.25">
      <c r="A78" s="69" t="s">
        <v>79</v>
      </c>
      <c r="B78" s="37"/>
      <c r="C78" s="70"/>
      <c r="D78" s="71"/>
      <c r="E78" s="72"/>
      <c r="F78" s="38"/>
    </row>
    <row r="79" spans="1:6" x14ac:dyDescent="0.25">
      <c r="A79" s="64" t="s">
        <v>119</v>
      </c>
      <c r="B79" s="65" t="s">
        <v>80</v>
      </c>
      <c r="C79" s="66">
        <f>E79*12*B12</f>
        <v>30283.848000000002</v>
      </c>
      <c r="D79" s="67">
        <f>C79/12</f>
        <v>2523.654</v>
      </c>
      <c r="E79" s="68">
        <v>0.63</v>
      </c>
      <c r="F79" s="38"/>
    </row>
    <row r="80" spans="1:6" x14ac:dyDescent="0.25">
      <c r="A80" s="69" t="s">
        <v>81</v>
      </c>
      <c r="B80" s="74"/>
      <c r="C80" s="75"/>
      <c r="D80" s="76"/>
      <c r="E80" s="77"/>
      <c r="F80" s="38"/>
    </row>
    <row r="81" spans="1:6" x14ac:dyDescent="0.25">
      <c r="A81" s="64" t="s">
        <v>120</v>
      </c>
      <c r="B81" s="65" t="s">
        <v>82</v>
      </c>
      <c r="C81" s="66">
        <f>E81*12*B12</f>
        <v>76911.360000000015</v>
      </c>
      <c r="D81" s="100">
        <f>C81/12</f>
        <v>6409.2800000000016</v>
      </c>
      <c r="E81" s="68">
        <v>1.6</v>
      </c>
      <c r="F81" s="38"/>
    </row>
    <row r="82" spans="1:6" x14ac:dyDescent="0.25">
      <c r="A82" s="96"/>
      <c r="B82" s="74"/>
      <c r="C82" s="75"/>
      <c r="D82" s="76"/>
      <c r="E82" s="77"/>
      <c r="F82" s="38"/>
    </row>
    <row r="83" spans="1:6" x14ac:dyDescent="0.25">
      <c r="A83" s="64" t="s">
        <v>121</v>
      </c>
      <c r="B83" s="65" t="s">
        <v>35</v>
      </c>
      <c r="C83" s="66">
        <f>E83*12*B12</f>
        <v>60087</v>
      </c>
      <c r="D83" s="67">
        <f>C83/12</f>
        <v>5007.25</v>
      </c>
      <c r="E83" s="101">
        <v>1.25</v>
      </c>
      <c r="F83" s="38"/>
    </row>
    <row r="84" spans="1:6" x14ac:dyDescent="0.25">
      <c r="A84" s="73"/>
      <c r="B84" s="74"/>
      <c r="C84" s="75"/>
      <c r="D84" s="76"/>
      <c r="E84" s="77"/>
      <c r="F84" s="38"/>
    </row>
    <row r="85" spans="1:6" x14ac:dyDescent="0.25">
      <c r="A85" s="139" t="s">
        <v>122</v>
      </c>
      <c r="B85" s="37" t="s">
        <v>35</v>
      </c>
      <c r="C85" s="125">
        <f>D85*12</f>
        <v>8652.5280000000002</v>
      </c>
      <c r="D85" s="67">
        <f>E85*B12</f>
        <v>721.04399999999998</v>
      </c>
      <c r="E85" s="72">
        <v>0.18</v>
      </c>
      <c r="F85" s="38"/>
    </row>
    <row r="86" spans="1:6" x14ac:dyDescent="0.25">
      <c r="A86" s="140" t="s">
        <v>104</v>
      </c>
      <c r="B86" s="37"/>
      <c r="C86" s="70"/>
      <c r="D86" s="76"/>
      <c r="E86" s="72"/>
      <c r="F86" s="38"/>
    </row>
    <row r="87" spans="1:6" x14ac:dyDescent="0.25">
      <c r="A87" s="69" t="s">
        <v>123</v>
      </c>
      <c r="B87" s="65" t="s">
        <v>35</v>
      </c>
      <c r="C87" s="66">
        <f>E87*12*B12</f>
        <v>88928.760000000009</v>
      </c>
      <c r="D87" s="67">
        <f>C87/12</f>
        <v>7410.7300000000005</v>
      </c>
      <c r="E87" s="101">
        <v>1.85</v>
      </c>
      <c r="F87" s="38"/>
    </row>
    <row r="88" spans="1:6" x14ac:dyDescent="0.25">
      <c r="A88" s="69" t="s">
        <v>105</v>
      </c>
      <c r="B88" s="37"/>
      <c r="C88" s="70"/>
      <c r="D88" s="71"/>
      <c r="E88" s="72"/>
      <c r="F88" s="38"/>
    </row>
    <row r="89" spans="1:6" x14ac:dyDescent="0.25">
      <c r="A89" s="69" t="s">
        <v>106</v>
      </c>
      <c r="B89" s="37"/>
      <c r="C89" s="70"/>
      <c r="D89" s="76"/>
      <c r="E89" s="72"/>
      <c r="F89" s="38"/>
    </row>
    <row r="90" spans="1:6" x14ac:dyDescent="0.25">
      <c r="A90" s="64" t="s">
        <v>124</v>
      </c>
      <c r="B90" s="65" t="s">
        <v>35</v>
      </c>
      <c r="C90" s="141">
        <f>D90*12</f>
        <v>48069.600000000006</v>
      </c>
      <c r="D90" s="67">
        <f>B14*E90</f>
        <v>4005.8</v>
      </c>
      <c r="E90" s="68">
        <v>1</v>
      </c>
      <c r="F90" s="38"/>
    </row>
    <row r="91" spans="1:6" x14ac:dyDescent="0.25">
      <c r="A91" s="73" t="s">
        <v>107</v>
      </c>
      <c r="B91" s="74"/>
      <c r="C91" s="142"/>
      <c r="D91" s="76"/>
      <c r="E91" s="77"/>
      <c r="F91" s="38"/>
    </row>
    <row r="92" spans="1:6" x14ac:dyDescent="0.25">
      <c r="A92" s="102" t="s">
        <v>83</v>
      </c>
      <c r="B92" s="65"/>
      <c r="C92" s="103">
        <f>C24+C27+C29+C33+C36+C54+C77+C81+C79+C75+C83+C87+C85+C90</f>
        <v>1235869.416</v>
      </c>
      <c r="D92" s="103">
        <f>D24+D27+D29+D33+D36+D54+D77+D81+D79+D75+D83+D87+D85+D90</f>
        <v>102989.11799999999</v>
      </c>
      <c r="E92" s="68">
        <f>E24+E27+E29+E33+E36+E54+E77+E81+E79+E75+E83+E87+E85+E90</f>
        <v>25.71</v>
      </c>
      <c r="F92" s="38"/>
    </row>
    <row r="93" spans="1:6" x14ac:dyDescent="0.25">
      <c r="A93" s="104" t="s">
        <v>84</v>
      </c>
      <c r="B93" s="74"/>
      <c r="C93" s="75"/>
      <c r="D93" s="76"/>
      <c r="E93" s="77"/>
      <c r="F93" s="38"/>
    </row>
    <row r="94" spans="1:6" ht="18.75" x14ac:dyDescent="0.3">
      <c r="A94" s="64" t="s">
        <v>125</v>
      </c>
      <c r="B94" s="65"/>
      <c r="C94" s="105">
        <f>E94*12*B12</f>
        <v>123538.87199999999</v>
      </c>
      <c r="D94" s="100">
        <f>C94/12</f>
        <v>10294.905999999999</v>
      </c>
      <c r="E94" s="68">
        <v>2.57</v>
      </c>
      <c r="F94" s="136"/>
    </row>
    <row r="95" spans="1:6" x14ac:dyDescent="0.25">
      <c r="A95" s="69" t="s">
        <v>97</v>
      </c>
      <c r="B95" s="37"/>
      <c r="C95" s="70"/>
      <c r="D95" s="71"/>
      <c r="E95" s="40"/>
      <c r="F95" s="38"/>
    </row>
    <row r="96" spans="1:6" x14ac:dyDescent="0.25">
      <c r="A96" s="64" t="s">
        <v>85</v>
      </c>
      <c r="B96" s="106"/>
      <c r="C96" s="105">
        <f>C92+C94</f>
        <v>1359408.2879999999</v>
      </c>
      <c r="D96" s="107">
        <f>D92+D94</f>
        <v>113284.02399999999</v>
      </c>
      <c r="E96" s="68">
        <f>E92+E94</f>
        <v>28.28</v>
      </c>
      <c r="F96" s="38"/>
    </row>
    <row r="97" spans="1:8" ht="15.75" thickBot="1" x14ac:dyDescent="0.3">
      <c r="A97" s="144" t="s">
        <v>86</v>
      </c>
      <c r="B97" s="108"/>
      <c r="C97" s="145"/>
      <c r="D97" s="146"/>
      <c r="E97" s="147"/>
      <c r="F97" s="38"/>
    </row>
    <row r="98" spans="1:8" x14ac:dyDescent="0.25">
      <c r="A98" s="109"/>
      <c r="B98" s="10"/>
      <c r="C98" s="109"/>
      <c r="D98" s="109"/>
      <c r="E98" s="38"/>
      <c r="F98" s="38"/>
    </row>
    <row r="99" spans="1:8" x14ac:dyDescent="0.25">
      <c r="A99" s="109"/>
      <c r="B99" s="10"/>
      <c r="C99" s="109"/>
      <c r="D99" s="109"/>
      <c r="E99" s="38"/>
      <c r="F99" s="38"/>
    </row>
    <row r="100" spans="1:8" ht="15.75" thickBot="1" x14ac:dyDescent="0.3">
      <c r="A100" s="109"/>
      <c r="B100" s="10"/>
      <c r="C100" s="109"/>
      <c r="D100" s="109"/>
      <c r="E100" s="38"/>
      <c r="F100" s="38"/>
    </row>
    <row r="101" spans="1:8" x14ac:dyDescent="0.25">
      <c r="A101" s="110" t="s">
        <v>108</v>
      </c>
      <c r="B101" s="111"/>
      <c r="C101" s="112">
        <f>C104+C110+C112</f>
        <v>416763.43200000003</v>
      </c>
      <c r="D101" s="113">
        <f>D104+D110+D112</f>
        <v>34730.286</v>
      </c>
      <c r="E101" s="114">
        <f>E104+E110+E112</f>
        <v>8.67</v>
      </c>
      <c r="F101" s="38"/>
      <c r="G101" s="87"/>
      <c r="H101" s="87"/>
    </row>
    <row r="102" spans="1:8" ht="15.75" thickBot="1" x14ac:dyDescent="0.3">
      <c r="A102" s="115"/>
      <c r="B102" s="116"/>
      <c r="C102" s="117"/>
      <c r="D102" s="118"/>
      <c r="E102" s="119"/>
      <c r="F102" s="38"/>
    </row>
    <row r="103" spans="1:8" x14ac:dyDescent="0.25">
      <c r="A103" s="120" t="s">
        <v>109</v>
      </c>
      <c r="B103" s="111" t="s">
        <v>87</v>
      </c>
      <c r="C103" s="121"/>
      <c r="D103" s="122"/>
      <c r="E103" s="123"/>
      <c r="F103" s="38"/>
    </row>
    <row r="104" spans="1:8" x14ac:dyDescent="0.25">
      <c r="A104" s="124" t="s">
        <v>88</v>
      </c>
      <c r="B104" s="37"/>
      <c r="C104" s="125">
        <f>D104*12</f>
        <v>61048.392</v>
      </c>
      <c r="D104" s="100">
        <f>E104*B12</f>
        <v>5087.366</v>
      </c>
      <c r="E104" s="126">
        <v>1.27</v>
      </c>
      <c r="F104" s="50"/>
    </row>
    <row r="105" spans="1:8" ht="15.75" thickBot="1" x14ac:dyDescent="0.3">
      <c r="A105" s="127"/>
      <c r="B105" s="116"/>
      <c r="C105" s="117"/>
      <c r="D105" s="118"/>
      <c r="E105" s="119"/>
      <c r="F105" s="38"/>
    </row>
    <row r="106" spans="1:8" x14ac:dyDescent="0.25">
      <c r="A106" s="124" t="s">
        <v>110</v>
      </c>
      <c r="B106" s="37" t="s">
        <v>82</v>
      </c>
      <c r="C106" s="125"/>
      <c r="D106" s="100"/>
      <c r="E106" s="72"/>
      <c r="F106" s="38"/>
    </row>
    <row r="107" spans="1:8" x14ac:dyDescent="0.25">
      <c r="A107" s="124" t="s">
        <v>102</v>
      </c>
      <c r="B107" s="37"/>
      <c r="C107" s="125"/>
      <c r="D107" s="100"/>
      <c r="E107" s="72"/>
      <c r="F107" s="38"/>
    </row>
    <row r="108" spans="1:8" x14ac:dyDescent="0.25">
      <c r="A108" s="124" t="s">
        <v>103</v>
      </c>
      <c r="B108" s="37"/>
      <c r="C108" s="125"/>
      <c r="D108" s="100"/>
      <c r="E108" s="72"/>
      <c r="F108" s="38"/>
    </row>
    <row r="109" spans="1:8" x14ac:dyDescent="0.25">
      <c r="A109" s="124" t="s">
        <v>98</v>
      </c>
      <c r="B109" s="37"/>
      <c r="C109" s="125"/>
      <c r="D109" s="100"/>
      <c r="E109" s="72"/>
      <c r="F109" s="38"/>
    </row>
    <row r="110" spans="1:8" x14ac:dyDescent="0.25">
      <c r="A110" s="124" t="s">
        <v>89</v>
      </c>
      <c r="B110" s="37"/>
      <c r="C110" s="125">
        <f>D110*12</f>
        <v>327353.97600000002</v>
      </c>
      <c r="D110" s="100">
        <f>E110*B12</f>
        <v>27279.498</v>
      </c>
      <c r="E110" s="126">
        <v>6.81</v>
      </c>
      <c r="F110" s="50"/>
    </row>
    <row r="111" spans="1:8" ht="15.75" thickBot="1" x14ac:dyDescent="0.3">
      <c r="A111" s="128"/>
      <c r="B111" s="116"/>
      <c r="C111" s="129"/>
      <c r="D111" s="130"/>
      <c r="E111" s="119"/>
      <c r="F111" s="38"/>
    </row>
    <row r="112" spans="1:8" x14ac:dyDescent="0.25">
      <c r="A112" s="120" t="s">
        <v>111</v>
      </c>
      <c r="B112" s="111" t="s">
        <v>90</v>
      </c>
      <c r="C112" s="121">
        <f>D112*12</f>
        <v>28361.063999999998</v>
      </c>
      <c r="D112" s="122">
        <f>E112*B12</f>
        <v>2363.422</v>
      </c>
      <c r="E112" s="114">
        <v>0.59</v>
      </c>
      <c r="F112" s="131"/>
    </row>
    <row r="113" spans="1:6" ht="15.75" thickBot="1" x14ac:dyDescent="0.3">
      <c r="A113" s="128" t="s">
        <v>91</v>
      </c>
      <c r="B113" s="116"/>
      <c r="C113" s="129"/>
      <c r="D113" s="130"/>
      <c r="E113" s="119"/>
      <c r="F113" s="131"/>
    </row>
    <row r="114" spans="1:6" x14ac:dyDescent="0.25">
      <c r="A114" s="131"/>
      <c r="B114" s="38"/>
      <c r="C114" s="70"/>
      <c r="D114" s="70"/>
      <c r="E114" s="70"/>
      <c r="F114" s="131"/>
    </row>
    <row r="115" spans="1:6" x14ac:dyDescent="0.25">
      <c r="A115" s="150" t="s">
        <v>126</v>
      </c>
      <c r="B115" s="38"/>
      <c r="C115" s="150" t="s">
        <v>127</v>
      </c>
      <c r="D115" s="70"/>
      <c r="E115" s="143"/>
      <c r="F115" s="131"/>
    </row>
    <row r="116" spans="1:6" x14ac:dyDescent="0.25">
      <c r="A116" s="10" t="s">
        <v>128</v>
      </c>
      <c r="B116" s="10"/>
      <c r="C116" s="10" t="s">
        <v>129</v>
      </c>
      <c r="D116" s="10"/>
      <c r="E116" s="50"/>
      <c r="F116" s="38"/>
    </row>
    <row r="117" spans="1:6" ht="15.75" x14ac:dyDescent="0.25">
      <c r="A117" s="132" t="s">
        <v>130</v>
      </c>
      <c r="B117" s="132"/>
      <c r="C117" s="132" t="s">
        <v>131</v>
      </c>
      <c r="D117" s="132"/>
      <c r="E117" s="38"/>
      <c r="F117" s="38"/>
    </row>
    <row r="118" spans="1:6" x14ac:dyDescent="0.25">
      <c r="A118" s="10"/>
      <c r="B118" s="10"/>
      <c r="C118" s="10"/>
      <c r="D118" s="10"/>
      <c r="E118" s="50"/>
      <c r="F118" s="38"/>
    </row>
    <row r="119" spans="1:6" x14ac:dyDescent="0.25">
      <c r="A119" s="10" t="s">
        <v>132</v>
      </c>
      <c r="B119" s="10"/>
      <c r="C119" s="10" t="s">
        <v>133</v>
      </c>
      <c r="D119" s="10"/>
      <c r="E119" s="50"/>
      <c r="F119" s="38"/>
    </row>
  </sheetData>
  <pageMargins left="0" right="0" top="0" bottom="0" header="0.31496062992125984" footer="0.31496062992125984"/>
  <pageSetup paperSize="9"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6"/>
  <sheetViews>
    <sheetView tabSelected="1" workbookViewId="0">
      <selection activeCell="A111" sqref="A111"/>
    </sheetView>
  </sheetViews>
  <sheetFormatPr defaultColWidth="11.5703125" defaultRowHeight="15" x14ac:dyDescent="0.25"/>
  <cols>
    <col min="1" max="1" width="44.28515625" customWidth="1"/>
    <col min="2" max="2" width="43.7109375" customWidth="1"/>
    <col min="3" max="4" width="14" customWidth="1"/>
    <col min="5" max="5" width="16.425781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6" ht="18.75" x14ac:dyDescent="0.3">
      <c r="A1" s="3" t="s">
        <v>0</v>
      </c>
      <c r="B1" s="3"/>
      <c r="C1" s="3"/>
      <c r="D1" s="3"/>
      <c r="E1" s="1"/>
      <c r="F1" s="1"/>
    </row>
    <row r="2" spans="1:6" ht="18.75" x14ac:dyDescent="0.3">
      <c r="A2" s="4" t="s">
        <v>138</v>
      </c>
      <c r="B2" s="4"/>
      <c r="C2" s="4"/>
      <c r="D2" s="4"/>
      <c r="E2" s="2"/>
      <c r="F2" s="2"/>
    </row>
    <row r="3" spans="1:6" ht="18.75" x14ac:dyDescent="0.3">
      <c r="A3" s="151" t="s">
        <v>136</v>
      </c>
      <c r="B3" s="5"/>
      <c r="C3" s="2"/>
      <c r="D3" s="2"/>
      <c r="E3" s="2"/>
      <c r="F3" s="2"/>
    </row>
    <row r="4" spans="1:6" ht="15.75" thickBot="1" x14ac:dyDescent="0.3">
      <c r="A4" s="2"/>
      <c r="B4" s="2"/>
      <c r="C4" s="2"/>
      <c r="D4" s="2"/>
      <c r="E4" s="2"/>
      <c r="F4" s="2"/>
    </row>
    <row r="5" spans="1:6" x14ac:dyDescent="0.25">
      <c r="A5" s="6" t="s">
        <v>1</v>
      </c>
      <c r="B5" s="7"/>
      <c r="C5" s="8"/>
      <c r="D5" s="8"/>
      <c r="E5" s="9"/>
      <c r="F5" s="10"/>
    </row>
    <row r="6" spans="1:6" x14ac:dyDescent="0.25">
      <c r="A6" s="11" t="s">
        <v>2</v>
      </c>
      <c r="B6" s="12">
        <f>B8+B9</f>
        <v>4005.8</v>
      </c>
      <c r="C6" s="13"/>
      <c r="D6" s="13"/>
      <c r="E6" s="14"/>
      <c r="F6" s="10"/>
    </row>
    <row r="7" spans="1:6" x14ac:dyDescent="0.25">
      <c r="A7" s="15" t="s">
        <v>3</v>
      </c>
      <c r="B7" s="16" t="s">
        <v>4</v>
      </c>
      <c r="C7" s="17"/>
      <c r="D7" s="17"/>
      <c r="E7" s="18"/>
      <c r="F7" s="10"/>
    </row>
    <row r="8" spans="1:6" x14ac:dyDescent="0.25">
      <c r="A8" s="19" t="s">
        <v>5</v>
      </c>
      <c r="B8" s="12">
        <v>4005.8</v>
      </c>
      <c r="C8" s="13"/>
      <c r="D8" s="13"/>
      <c r="E8" s="14"/>
      <c r="F8" s="10"/>
    </row>
    <row r="9" spans="1:6" x14ac:dyDescent="0.25">
      <c r="A9" s="11" t="s">
        <v>6</v>
      </c>
      <c r="B9" s="16">
        <v>0</v>
      </c>
      <c r="C9" s="10"/>
      <c r="D9" s="10"/>
      <c r="E9" s="20"/>
      <c r="F9" s="10"/>
    </row>
    <row r="10" spans="1:6" x14ac:dyDescent="0.25">
      <c r="A10" s="21" t="s">
        <v>7</v>
      </c>
      <c r="B10" s="22">
        <v>13</v>
      </c>
      <c r="C10" s="23"/>
      <c r="D10" s="23"/>
      <c r="E10" s="24"/>
      <c r="F10" s="10"/>
    </row>
    <row r="11" spans="1:6" x14ac:dyDescent="0.25">
      <c r="A11" s="25" t="s">
        <v>8</v>
      </c>
      <c r="B11" s="22">
        <v>1</v>
      </c>
      <c r="C11" s="23"/>
      <c r="D11" s="23"/>
      <c r="E11" s="24"/>
      <c r="F11" s="10"/>
    </row>
    <row r="12" spans="1:6" ht="15.75" thickBot="1" x14ac:dyDescent="0.3">
      <c r="A12" s="26" t="s">
        <v>9</v>
      </c>
      <c r="B12" s="27">
        <v>385.4</v>
      </c>
      <c r="C12" s="28"/>
      <c r="D12" s="28"/>
      <c r="E12" s="29"/>
      <c r="F12" s="10"/>
    </row>
    <row r="13" spans="1:6" x14ac:dyDescent="0.25">
      <c r="A13" s="30"/>
      <c r="B13" s="31"/>
      <c r="C13" s="32" t="s">
        <v>10</v>
      </c>
      <c r="D13" s="33" t="s">
        <v>10</v>
      </c>
      <c r="E13" s="34" t="s">
        <v>11</v>
      </c>
      <c r="F13" s="35"/>
    </row>
    <row r="14" spans="1:6" x14ac:dyDescent="0.25">
      <c r="A14" s="36" t="s">
        <v>12</v>
      </c>
      <c r="B14" s="37" t="s">
        <v>13</v>
      </c>
      <c r="C14" s="38" t="s">
        <v>14</v>
      </c>
      <c r="D14" s="39" t="s">
        <v>14</v>
      </c>
      <c r="E14" s="40" t="s">
        <v>15</v>
      </c>
      <c r="F14" s="35"/>
    </row>
    <row r="15" spans="1:6" x14ac:dyDescent="0.25">
      <c r="A15" s="36" t="s">
        <v>16</v>
      </c>
      <c r="B15" s="37" t="s">
        <v>17</v>
      </c>
      <c r="C15" s="38" t="s">
        <v>18</v>
      </c>
      <c r="D15" s="39" t="s">
        <v>19</v>
      </c>
      <c r="E15" s="41" t="s">
        <v>20</v>
      </c>
      <c r="F15" s="38"/>
    </row>
    <row r="16" spans="1:6" x14ac:dyDescent="0.25">
      <c r="A16" s="42"/>
      <c r="B16" s="43"/>
      <c r="C16" s="10" t="s">
        <v>21</v>
      </c>
      <c r="D16" s="44" t="s">
        <v>21</v>
      </c>
      <c r="E16" s="40" t="s">
        <v>22</v>
      </c>
      <c r="F16" s="38"/>
    </row>
    <row r="17" spans="1:6" ht="15.75" thickBot="1" x14ac:dyDescent="0.3">
      <c r="A17" s="42"/>
      <c r="B17" s="43"/>
      <c r="C17" s="38" t="s">
        <v>23</v>
      </c>
      <c r="D17" s="39" t="s">
        <v>23</v>
      </c>
      <c r="E17" s="40" t="s">
        <v>23</v>
      </c>
      <c r="F17" s="38"/>
    </row>
    <row r="18" spans="1:6" ht="59.25" customHeight="1" x14ac:dyDescent="0.25">
      <c r="A18" s="45" t="s">
        <v>24</v>
      </c>
      <c r="B18" s="46"/>
      <c r="C18" s="47">
        <f>E18*B6*12</f>
        <v>152380.63200000001</v>
      </c>
      <c r="D18" s="48">
        <f>C18/12</f>
        <v>12698.386</v>
      </c>
      <c r="E18" s="49">
        <f>3.67-0.5</f>
        <v>3.17</v>
      </c>
      <c r="F18" s="50"/>
    </row>
    <row r="19" spans="1:6" ht="160.5" customHeight="1" x14ac:dyDescent="0.25">
      <c r="A19" s="51" t="s">
        <v>99</v>
      </c>
      <c r="B19" s="138" t="s">
        <v>100</v>
      </c>
      <c r="C19" s="52"/>
      <c r="D19" s="53"/>
      <c r="E19" s="54"/>
      <c r="F19" s="38"/>
    </row>
    <row r="20" spans="1:6" ht="155.25" hidden="1" customHeight="1" x14ac:dyDescent="0.25">
      <c r="A20" s="133"/>
      <c r="B20" s="55"/>
      <c r="C20" s="134"/>
      <c r="D20" s="135"/>
      <c r="E20" s="56"/>
      <c r="F20" s="38"/>
    </row>
    <row r="21" spans="1:6" ht="42.75" x14ac:dyDescent="0.25">
      <c r="A21" s="57" t="s">
        <v>27</v>
      </c>
      <c r="B21" s="58"/>
      <c r="C21" s="59">
        <f>E21*B6*12</f>
        <v>126903.74400000002</v>
      </c>
      <c r="D21" s="60">
        <f>C21/12</f>
        <v>10575.312000000002</v>
      </c>
      <c r="E21" s="61">
        <f>3.14-0.5</f>
        <v>2.64</v>
      </c>
      <c r="F21" s="38"/>
    </row>
    <row r="22" spans="1:6" ht="149.25" customHeight="1" x14ac:dyDescent="0.25">
      <c r="A22" s="51" t="s">
        <v>99</v>
      </c>
      <c r="B22" s="138" t="s">
        <v>101</v>
      </c>
      <c r="C22" s="62"/>
      <c r="D22" s="63"/>
      <c r="E22" s="61"/>
      <c r="F22" s="38"/>
    </row>
    <row r="23" spans="1:6" x14ac:dyDescent="0.25">
      <c r="A23" s="64" t="s">
        <v>28</v>
      </c>
      <c r="B23" s="65" t="s">
        <v>29</v>
      </c>
      <c r="C23" s="66">
        <f>E23*12*B6</f>
        <v>64413.26400000001</v>
      </c>
      <c r="D23" s="67">
        <f>C23/12</f>
        <v>5367.7720000000008</v>
      </c>
      <c r="E23" s="68">
        <v>1.34</v>
      </c>
      <c r="F23" s="38"/>
    </row>
    <row r="24" spans="1:6" x14ac:dyDescent="0.25">
      <c r="A24" s="69" t="s">
        <v>30</v>
      </c>
      <c r="B24" s="37" t="s">
        <v>31</v>
      </c>
      <c r="C24" s="70"/>
      <c r="D24" s="71"/>
      <c r="E24" s="72" t="s">
        <v>21</v>
      </c>
      <c r="F24" s="38"/>
    </row>
    <row r="25" spans="1:6" x14ac:dyDescent="0.25">
      <c r="A25" s="69" t="s">
        <v>32</v>
      </c>
      <c r="B25" s="37" t="s">
        <v>33</v>
      </c>
      <c r="C25" s="70"/>
      <c r="D25" s="71"/>
      <c r="E25" s="72"/>
      <c r="F25" s="38"/>
    </row>
    <row r="26" spans="1:6" x14ac:dyDescent="0.25">
      <c r="A26" s="69"/>
      <c r="B26" s="37"/>
      <c r="C26" s="70"/>
      <c r="D26" s="71"/>
      <c r="E26" s="72"/>
      <c r="F26" s="38"/>
    </row>
    <row r="27" spans="1:6" x14ac:dyDescent="0.25">
      <c r="A27" s="64" t="s">
        <v>34</v>
      </c>
      <c r="B27" s="65" t="s">
        <v>35</v>
      </c>
      <c r="C27" s="66">
        <f>E27*12*B6</f>
        <v>49511.688000000002</v>
      </c>
      <c r="D27" s="67">
        <f>C27/12</f>
        <v>4125.9740000000002</v>
      </c>
      <c r="E27" s="68">
        <v>1.03</v>
      </c>
      <c r="F27" s="38"/>
    </row>
    <row r="28" spans="1:6" x14ac:dyDescent="0.25">
      <c r="A28" s="69" t="s">
        <v>36</v>
      </c>
      <c r="B28" s="37"/>
      <c r="C28" s="70"/>
      <c r="D28" s="71"/>
      <c r="E28" s="72"/>
      <c r="F28" s="38"/>
    </row>
    <row r="29" spans="1:6" x14ac:dyDescent="0.25">
      <c r="A29" s="73" t="s">
        <v>37</v>
      </c>
      <c r="B29" s="74"/>
      <c r="C29" s="75"/>
      <c r="D29" s="76"/>
      <c r="E29" s="77"/>
      <c r="F29" s="50"/>
    </row>
    <row r="30" spans="1:6" ht="28.5" x14ac:dyDescent="0.25">
      <c r="A30" s="78" t="s">
        <v>38</v>
      </c>
      <c r="B30" s="65"/>
      <c r="C30" s="79">
        <f>E30*12*B6</f>
        <v>206699.28</v>
      </c>
      <c r="D30" s="80">
        <f>C30/12</f>
        <v>17224.939999999999</v>
      </c>
      <c r="E30" s="148">
        <v>4.3</v>
      </c>
      <c r="F30" s="38"/>
    </row>
    <row r="31" spans="1:6" x14ac:dyDescent="0.25">
      <c r="A31" s="42" t="s">
        <v>39</v>
      </c>
      <c r="B31" s="81" t="s">
        <v>40</v>
      </c>
      <c r="C31" s="82"/>
      <c r="D31" s="83"/>
      <c r="E31" s="84"/>
      <c r="F31" s="38"/>
    </row>
    <row r="32" spans="1:6" x14ac:dyDescent="0.25">
      <c r="A32" s="42" t="s">
        <v>41</v>
      </c>
      <c r="B32" s="85" t="s">
        <v>42</v>
      </c>
      <c r="C32" s="82"/>
      <c r="D32" s="83"/>
      <c r="E32" s="84"/>
      <c r="F32" s="38"/>
    </row>
    <row r="33" spans="1:7" x14ac:dyDescent="0.25">
      <c r="A33" s="42" t="s">
        <v>43</v>
      </c>
      <c r="B33" s="85" t="s">
        <v>44</v>
      </c>
      <c r="C33" s="82"/>
      <c r="D33" s="83"/>
      <c r="E33" s="84"/>
      <c r="F33" s="50"/>
    </row>
    <row r="34" spans="1:7" x14ac:dyDescent="0.25">
      <c r="A34" s="42" t="s">
        <v>45</v>
      </c>
      <c r="B34" s="85" t="s">
        <v>46</v>
      </c>
      <c r="C34" s="82"/>
      <c r="D34" s="83"/>
      <c r="E34" s="84"/>
      <c r="F34" s="50"/>
    </row>
    <row r="35" spans="1:7" x14ac:dyDescent="0.25">
      <c r="A35" s="86" t="s">
        <v>47</v>
      </c>
      <c r="B35" s="85" t="s">
        <v>48</v>
      </c>
      <c r="C35" s="82"/>
      <c r="D35" s="83"/>
      <c r="E35" s="84"/>
      <c r="F35" s="50"/>
    </row>
    <row r="36" spans="1:7" x14ac:dyDescent="0.25">
      <c r="A36" s="86" t="s">
        <v>49</v>
      </c>
      <c r="B36" s="85" t="s">
        <v>21</v>
      </c>
      <c r="C36" s="82"/>
      <c r="D36" s="83"/>
      <c r="E36" s="84"/>
      <c r="F36" s="50"/>
    </row>
    <row r="37" spans="1:7" x14ac:dyDescent="0.25">
      <c r="A37" s="86" t="s">
        <v>50</v>
      </c>
      <c r="B37" s="85" t="s">
        <v>48</v>
      </c>
      <c r="C37" s="82"/>
      <c r="D37" s="83"/>
      <c r="E37" s="84"/>
      <c r="F37" s="50"/>
    </row>
    <row r="38" spans="1:7" x14ac:dyDescent="0.25">
      <c r="A38" s="86" t="s">
        <v>51</v>
      </c>
      <c r="B38" s="85"/>
      <c r="C38" s="82"/>
      <c r="D38" s="83"/>
      <c r="E38" s="84"/>
      <c r="F38" s="50"/>
    </row>
    <row r="39" spans="1:7" x14ac:dyDescent="0.25">
      <c r="A39" s="86" t="s">
        <v>52</v>
      </c>
      <c r="B39" s="85"/>
      <c r="C39" s="82"/>
      <c r="D39" s="83"/>
      <c r="E39" s="84"/>
      <c r="F39" s="50"/>
    </row>
    <row r="40" spans="1:7" x14ac:dyDescent="0.25">
      <c r="A40" s="86" t="s">
        <v>53</v>
      </c>
      <c r="B40" s="85" t="s">
        <v>54</v>
      </c>
      <c r="C40" s="82"/>
      <c r="D40" s="83"/>
      <c r="E40" s="84"/>
      <c r="F40" s="50"/>
    </row>
    <row r="41" spans="1:7" x14ac:dyDescent="0.25">
      <c r="A41" s="86" t="s">
        <v>55</v>
      </c>
      <c r="B41" s="85"/>
      <c r="C41" s="82"/>
      <c r="D41" s="83"/>
      <c r="E41" s="84"/>
      <c r="F41" s="50"/>
    </row>
    <row r="42" spans="1:7" x14ac:dyDescent="0.25">
      <c r="A42" s="86" t="s">
        <v>56</v>
      </c>
      <c r="B42" s="85" t="s">
        <v>25</v>
      </c>
      <c r="C42" s="82"/>
      <c r="D42" s="83"/>
      <c r="E42" s="84"/>
      <c r="F42" s="50"/>
    </row>
    <row r="43" spans="1:7" x14ac:dyDescent="0.25">
      <c r="A43" s="86" t="s">
        <v>57</v>
      </c>
      <c r="B43" s="85"/>
      <c r="C43" s="82"/>
      <c r="D43" s="83"/>
      <c r="E43" s="84"/>
      <c r="F43" s="50"/>
    </row>
    <row r="44" spans="1:7" x14ac:dyDescent="0.25">
      <c r="A44" s="86" t="s">
        <v>58</v>
      </c>
      <c r="B44" s="85"/>
      <c r="C44" s="82"/>
      <c r="D44" s="83"/>
      <c r="E44" s="84"/>
      <c r="F44" s="50"/>
    </row>
    <row r="45" spans="1:7" x14ac:dyDescent="0.25">
      <c r="A45" s="86" t="s">
        <v>59</v>
      </c>
      <c r="B45" s="85"/>
      <c r="C45" s="82"/>
      <c r="D45" s="83"/>
      <c r="E45" s="84"/>
      <c r="F45" s="50"/>
    </row>
    <row r="46" spans="1:7" x14ac:dyDescent="0.25">
      <c r="A46" s="86" t="s">
        <v>60</v>
      </c>
      <c r="B46" s="85" t="s">
        <v>26</v>
      </c>
      <c r="C46" s="82"/>
      <c r="D46" s="83"/>
      <c r="E46" s="84"/>
      <c r="F46" s="50"/>
    </row>
    <row r="47" spans="1:7" x14ac:dyDescent="0.25">
      <c r="A47" s="42"/>
      <c r="B47" s="37"/>
      <c r="C47" s="38"/>
      <c r="D47" s="39"/>
      <c r="E47" s="40"/>
      <c r="F47" s="50"/>
    </row>
    <row r="48" spans="1:7" ht="44.25" customHeight="1" x14ac:dyDescent="0.25">
      <c r="A48" s="78" t="s">
        <v>61</v>
      </c>
      <c r="B48" s="65"/>
      <c r="C48" s="66">
        <f>E48*12*B6</f>
        <v>225927.12000000002</v>
      </c>
      <c r="D48" s="67">
        <f>C48/12</f>
        <v>18827.260000000002</v>
      </c>
      <c r="E48" s="68">
        <v>4.7</v>
      </c>
      <c r="F48" s="50"/>
      <c r="G48" s="87"/>
    </row>
    <row r="49" spans="1:6" x14ac:dyDescent="0.25">
      <c r="A49" s="88" t="s">
        <v>62</v>
      </c>
      <c r="B49" s="65"/>
      <c r="C49" s="89"/>
      <c r="D49" s="90"/>
      <c r="E49" s="91"/>
      <c r="F49" s="137"/>
    </row>
    <row r="50" spans="1:6" x14ac:dyDescent="0.25">
      <c r="A50" s="92" t="s">
        <v>63</v>
      </c>
      <c r="B50" s="74"/>
      <c r="C50" s="93"/>
      <c r="D50" s="94"/>
      <c r="E50" s="95"/>
      <c r="F50" s="38"/>
    </row>
    <row r="51" spans="1:6" x14ac:dyDescent="0.25">
      <c r="A51" s="96" t="s">
        <v>64</v>
      </c>
      <c r="B51" s="37"/>
      <c r="C51" s="38"/>
      <c r="D51" s="39"/>
      <c r="E51" s="40"/>
      <c r="F51" s="38"/>
    </row>
    <row r="52" spans="1:6" x14ac:dyDescent="0.25">
      <c r="A52" s="96" t="s">
        <v>65</v>
      </c>
      <c r="B52" s="37" t="s">
        <v>66</v>
      </c>
      <c r="C52" s="38"/>
      <c r="D52" s="39"/>
      <c r="E52" s="40"/>
      <c r="F52" s="38"/>
    </row>
    <row r="53" spans="1:6" x14ac:dyDescent="0.25">
      <c r="A53" s="97" t="s">
        <v>67</v>
      </c>
      <c r="B53" s="37" t="s">
        <v>68</v>
      </c>
      <c r="C53" s="38"/>
      <c r="D53" s="39"/>
      <c r="E53" s="40"/>
      <c r="F53" s="38"/>
    </row>
    <row r="54" spans="1:6" x14ac:dyDescent="0.25">
      <c r="A54" s="96" t="s">
        <v>69</v>
      </c>
      <c r="B54" s="37" t="s">
        <v>66</v>
      </c>
      <c r="C54" s="38"/>
      <c r="D54" s="39"/>
      <c r="E54" s="40"/>
      <c r="F54" s="38"/>
    </row>
    <row r="55" spans="1:6" x14ac:dyDescent="0.25">
      <c r="A55" s="97" t="s">
        <v>95</v>
      </c>
      <c r="B55" s="37" t="s">
        <v>68</v>
      </c>
      <c r="C55" s="38"/>
      <c r="D55" s="39"/>
      <c r="E55" s="40"/>
      <c r="F55" s="38"/>
    </row>
    <row r="56" spans="1:6" x14ac:dyDescent="0.25">
      <c r="A56" s="97" t="s">
        <v>70</v>
      </c>
      <c r="B56" s="37" t="s">
        <v>68</v>
      </c>
      <c r="C56" s="38"/>
      <c r="D56" s="39"/>
      <c r="E56" s="40"/>
      <c r="F56" s="38"/>
    </row>
    <row r="57" spans="1:6" x14ac:dyDescent="0.25">
      <c r="A57" s="97" t="s">
        <v>71</v>
      </c>
      <c r="B57" s="37" t="s">
        <v>66</v>
      </c>
      <c r="C57" s="38"/>
      <c r="D57" s="39"/>
      <c r="E57" s="40"/>
      <c r="F57" s="38"/>
    </row>
    <row r="58" spans="1:6" x14ac:dyDescent="0.25">
      <c r="A58" s="97" t="s">
        <v>94</v>
      </c>
      <c r="B58" s="37" t="s">
        <v>66</v>
      </c>
      <c r="C58" s="38"/>
      <c r="D58" s="39"/>
      <c r="E58" s="40"/>
      <c r="F58" s="38"/>
    </row>
    <row r="59" spans="1:6" x14ac:dyDescent="0.25">
      <c r="A59" s="98"/>
      <c r="B59" s="74"/>
      <c r="C59" s="93"/>
      <c r="D59" s="94"/>
      <c r="E59" s="95"/>
      <c r="F59" s="38"/>
    </row>
    <row r="60" spans="1:6" x14ac:dyDescent="0.25">
      <c r="A60" s="99" t="s">
        <v>72</v>
      </c>
      <c r="B60" s="65"/>
      <c r="C60" s="89"/>
      <c r="D60" s="90"/>
      <c r="E60" s="91"/>
      <c r="F60" s="38"/>
    </row>
    <row r="61" spans="1:6" x14ac:dyDescent="0.25">
      <c r="A61" s="98" t="s">
        <v>73</v>
      </c>
      <c r="B61" s="74"/>
      <c r="C61" s="93"/>
      <c r="D61" s="94"/>
      <c r="E61" s="95"/>
      <c r="F61" s="38"/>
    </row>
    <row r="62" spans="1:6" x14ac:dyDescent="0.25">
      <c r="A62" s="42" t="s">
        <v>74</v>
      </c>
      <c r="B62" s="37"/>
      <c r="C62" s="38"/>
      <c r="D62" s="39"/>
      <c r="E62" s="40"/>
      <c r="F62" s="38"/>
    </row>
    <row r="63" spans="1:6" x14ac:dyDescent="0.25">
      <c r="A63" s="42" t="s">
        <v>65</v>
      </c>
      <c r="B63" s="37" t="s">
        <v>66</v>
      </c>
      <c r="C63" s="38"/>
      <c r="D63" s="39"/>
      <c r="E63" s="40"/>
      <c r="F63" s="38"/>
    </row>
    <row r="64" spans="1:6" x14ac:dyDescent="0.25">
      <c r="A64" s="97" t="s">
        <v>70</v>
      </c>
      <c r="B64" s="37" t="s">
        <v>75</v>
      </c>
      <c r="C64" s="38"/>
      <c r="D64" s="39"/>
      <c r="E64" s="40"/>
      <c r="F64" s="38"/>
    </row>
    <row r="65" spans="1:6" x14ac:dyDescent="0.25">
      <c r="A65" s="97" t="s">
        <v>71</v>
      </c>
      <c r="B65" s="37" t="s">
        <v>66</v>
      </c>
      <c r="C65" s="38"/>
      <c r="D65" s="39"/>
      <c r="E65" s="40"/>
      <c r="F65" s="38"/>
    </row>
    <row r="66" spans="1:6" x14ac:dyDescent="0.25">
      <c r="A66" s="97" t="s">
        <v>76</v>
      </c>
      <c r="B66" s="37" t="s">
        <v>75</v>
      </c>
      <c r="C66" s="38"/>
      <c r="D66" s="39"/>
      <c r="E66" s="40"/>
      <c r="F66" s="38"/>
    </row>
    <row r="67" spans="1:6" x14ac:dyDescent="0.25">
      <c r="A67" s="97" t="s">
        <v>93</v>
      </c>
      <c r="B67" s="37" t="s">
        <v>66</v>
      </c>
      <c r="C67" s="38"/>
      <c r="D67" s="39"/>
      <c r="E67" s="40"/>
      <c r="F67" s="38"/>
    </row>
    <row r="68" spans="1:6" x14ac:dyDescent="0.25">
      <c r="A68" s="42"/>
      <c r="B68" s="37"/>
      <c r="C68" s="38"/>
      <c r="D68" s="39"/>
      <c r="E68" s="40"/>
      <c r="F68" s="38"/>
    </row>
    <row r="69" spans="1:6" x14ac:dyDescent="0.25">
      <c r="A69" s="64" t="s">
        <v>117</v>
      </c>
      <c r="B69" s="65" t="s">
        <v>77</v>
      </c>
      <c r="C69" s="66">
        <f>E69*12*B6</f>
        <v>4326.2640000000001</v>
      </c>
      <c r="D69" s="67">
        <f>C69/12</f>
        <v>360.52199999999999</v>
      </c>
      <c r="E69" s="68">
        <v>0.09</v>
      </c>
      <c r="F69" s="38"/>
    </row>
    <row r="70" spans="1:6" x14ac:dyDescent="0.25">
      <c r="A70" s="73" t="s">
        <v>78</v>
      </c>
      <c r="B70" s="74" t="s">
        <v>96</v>
      </c>
      <c r="C70" s="70"/>
      <c r="D70" s="71"/>
      <c r="E70" s="72"/>
      <c r="F70" s="38"/>
    </row>
    <row r="71" spans="1:6" x14ac:dyDescent="0.25">
      <c r="A71" s="64" t="s">
        <v>118</v>
      </c>
      <c r="B71" s="65"/>
      <c r="C71" s="66"/>
      <c r="D71" s="67"/>
      <c r="E71" s="68"/>
      <c r="F71" s="38"/>
    </row>
    <row r="72" spans="1:6" x14ac:dyDescent="0.25">
      <c r="A72" s="69" t="s">
        <v>79</v>
      </c>
      <c r="B72" s="37"/>
      <c r="C72" s="70"/>
      <c r="D72" s="71"/>
      <c r="E72" s="72"/>
      <c r="F72" s="38"/>
    </row>
    <row r="73" spans="1:6" x14ac:dyDescent="0.25">
      <c r="A73" s="64" t="s">
        <v>119</v>
      </c>
      <c r="B73" s="65"/>
      <c r="C73" s="66"/>
      <c r="D73" s="67"/>
      <c r="E73" s="68"/>
      <c r="F73" s="38"/>
    </row>
    <row r="74" spans="1:6" x14ac:dyDescent="0.25">
      <c r="A74" s="69" t="s">
        <v>81</v>
      </c>
      <c r="B74" s="74"/>
      <c r="C74" s="75"/>
      <c r="D74" s="76"/>
      <c r="E74" s="77"/>
      <c r="F74" s="38"/>
    </row>
    <row r="75" spans="1:6" x14ac:dyDescent="0.25">
      <c r="A75" s="64" t="s">
        <v>120</v>
      </c>
      <c r="B75" s="65" t="s">
        <v>82</v>
      </c>
      <c r="C75" s="66">
        <f>E75*12*B6</f>
        <v>76911.360000000015</v>
      </c>
      <c r="D75" s="100">
        <f>C75/12</f>
        <v>6409.2800000000016</v>
      </c>
      <c r="E75" s="68">
        <v>1.6</v>
      </c>
      <c r="F75" s="38"/>
    </row>
    <row r="76" spans="1:6" x14ac:dyDescent="0.25">
      <c r="A76" s="96"/>
      <c r="B76" s="74"/>
      <c r="C76" s="75"/>
      <c r="D76" s="76"/>
      <c r="E76" s="77"/>
      <c r="F76" s="38"/>
    </row>
    <row r="77" spans="1:6" x14ac:dyDescent="0.25">
      <c r="A77" s="64" t="s">
        <v>121</v>
      </c>
      <c r="B77" s="65" t="s">
        <v>35</v>
      </c>
      <c r="C77" s="66">
        <f>E77*12*B6</f>
        <v>60087</v>
      </c>
      <c r="D77" s="67">
        <f>C77/12</f>
        <v>5007.25</v>
      </c>
      <c r="E77" s="101">
        <v>1.25</v>
      </c>
      <c r="F77" s="38"/>
    </row>
    <row r="78" spans="1:6" x14ac:dyDescent="0.25">
      <c r="A78" s="73"/>
      <c r="B78" s="74"/>
      <c r="C78" s="75"/>
      <c r="D78" s="76"/>
      <c r="E78" s="77"/>
      <c r="F78" s="38"/>
    </row>
    <row r="79" spans="1:6" x14ac:dyDescent="0.25">
      <c r="A79" s="139" t="s">
        <v>122</v>
      </c>
      <c r="B79" s="37" t="s">
        <v>35</v>
      </c>
      <c r="C79" s="125">
        <f>D79*12</f>
        <v>8652.5280000000002</v>
      </c>
      <c r="D79" s="67">
        <f>E79*B6</f>
        <v>721.04399999999998</v>
      </c>
      <c r="E79" s="72">
        <v>0.18</v>
      </c>
      <c r="F79" s="38"/>
    </row>
    <row r="80" spans="1:6" x14ac:dyDescent="0.25">
      <c r="A80" s="140" t="s">
        <v>104</v>
      </c>
      <c r="B80" s="37"/>
      <c r="C80" s="70"/>
      <c r="D80" s="76"/>
      <c r="E80" s="72"/>
      <c r="F80" s="38"/>
    </row>
    <row r="81" spans="1:8" x14ac:dyDescent="0.25">
      <c r="A81" s="69" t="s">
        <v>123</v>
      </c>
      <c r="B81" s="65" t="s">
        <v>35</v>
      </c>
      <c r="C81" s="66">
        <f>E81*12*B6</f>
        <v>88928.760000000009</v>
      </c>
      <c r="D81" s="67">
        <f>C81/12</f>
        <v>7410.7300000000005</v>
      </c>
      <c r="E81" s="101">
        <v>1.85</v>
      </c>
      <c r="F81" s="38"/>
    </row>
    <row r="82" spans="1:8" x14ac:dyDescent="0.25">
      <c r="A82" s="69" t="s">
        <v>105</v>
      </c>
      <c r="B82" s="37"/>
      <c r="C82" s="70"/>
      <c r="D82" s="71"/>
      <c r="E82" s="72"/>
      <c r="F82" s="38"/>
    </row>
    <row r="83" spans="1:8" x14ac:dyDescent="0.25">
      <c r="A83" s="69" t="s">
        <v>106</v>
      </c>
      <c r="B83" s="37"/>
      <c r="C83" s="70"/>
      <c r="D83" s="76"/>
      <c r="E83" s="72"/>
      <c r="F83" s="38"/>
    </row>
    <row r="84" spans="1:8" x14ac:dyDescent="0.25">
      <c r="A84" s="64" t="s">
        <v>124</v>
      </c>
      <c r="B84" s="65" t="s">
        <v>35</v>
      </c>
      <c r="C84" s="141">
        <f>D84*12</f>
        <v>48069.600000000006</v>
      </c>
      <c r="D84" s="67">
        <f>B8*E84</f>
        <v>4005.8</v>
      </c>
      <c r="E84" s="68">
        <v>1</v>
      </c>
      <c r="F84" s="38"/>
    </row>
    <row r="85" spans="1:8" x14ac:dyDescent="0.25">
      <c r="A85" s="73" t="s">
        <v>107</v>
      </c>
      <c r="B85" s="74"/>
      <c r="C85" s="142"/>
      <c r="D85" s="76"/>
      <c r="E85" s="77"/>
      <c r="F85" s="38"/>
    </row>
    <row r="86" spans="1:8" x14ac:dyDescent="0.25">
      <c r="A86" s="102" t="s">
        <v>83</v>
      </c>
      <c r="B86" s="65"/>
      <c r="C86" s="103">
        <f>C18+C21+C23+C27+C30+C48+C71+C75+C73+C69+C77+C81+C79+C84</f>
        <v>1112811.2400000002</v>
      </c>
      <c r="D86" s="103">
        <f>D18+D21+D23+D27+D30+D48+D71+D75+D73+D69+D77+D81+D79+D84</f>
        <v>92734.26999999999</v>
      </c>
      <c r="E86" s="68">
        <f>E18+E21+E23+E27+E30+E48+E71+E75+E73+E69+E77+E81+E79+E84</f>
        <v>23.150000000000002</v>
      </c>
      <c r="F86" s="38"/>
    </row>
    <row r="87" spans="1:8" x14ac:dyDescent="0.25">
      <c r="A87" s="104" t="s">
        <v>84</v>
      </c>
      <c r="B87" s="74"/>
      <c r="C87" s="75"/>
      <c r="D87" s="76"/>
      <c r="E87" s="77"/>
      <c r="F87" s="38"/>
    </row>
    <row r="88" spans="1:8" ht="18.75" x14ac:dyDescent="0.3">
      <c r="A88" s="64" t="s">
        <v>125</v>
      </c>
      <c r="B88" s="65"/>
      <c r="C88" s="105">
        <f>E88*12*B6</f>
        <v>111040.776</v>
      </c>
      <c r="D88" s="100">
        <f>C88/12</f>
        <v>9253.3979999999992</v>
      </c>
      <c r="E88" s="68">
        <v>2.31</v>
      </c>
      <c r="F88" s="136"/>
    </row>
    <row r="89" spans="1:8" x14ac:dyDescent="0.25">
      <c r="A89" s="69" t="s">
        <v>97</v>
      </c>
      <c r="B89" s="37"/>
      <c r="C89" s="70"/>
      <c r="D89" s="71"/>
      <c r="E89" s="40"/>
      <c r="F89" s="38"/>
    </row>
    <row r="90" spans="1:8" x14ac:dyDescent="0.25">
      <c r="A90" s="64" t="s">
        <v>85</v>
      </c>
      <c r="B90" s="106"/>
      <c r="C90" s="105">
        <f>C86+C88</f>
        <v>1223852.0160000003</v>
      </c>
      <c r="D90" s="107">
        <f>D86+D88</f>
        <v>101987.66799999999</v>
      </c>
      <c r="E90" s="68">
        <f>E86+E88</f>
        <v>25.46</v>
      </c>
      <c r="F90" s="38"/>
    </row>
    <row r="91" spans="1:8" ht="15.75" thickBot="1" x14ac:dyDescent="0.3">
      <c r="A91" s="144" t="s">
        <v>86</v>
      </c>
      <c r="B91" s="108"/>
      <c r="C91" s="145"/>
      <c r="D91" s="146"/>
      <c r="E91" s="147"/>
      <c r="F91" s="38"/>
    </row>
    <row r="92" spans="1:8" x14ac:dyDescent="0.25">
      <c r="A92" s="109"/>
      <c r="B92" s="10"/>
      <c r="C92" s="109"/>
      <c r="D92" s="109"/>
      <c r="E92" s="38"/>
      <c r="F92" s="38"/>
    </row>
    <row r="93" spans="1:8" x14ac:dyDescent="0.25">
      <c r="A93" s="109"/>
      <c r="B93" s="10"/>
      <c r="C93" s="109"/>
      <c r="D93" s="109"/>
      <c r="E93" s="38"/>
      <c r="F93" s="38"/>
    </row>
    <row r="94" spans="1:8" ht="15.75" thickBot="1" x14ac:dyDescent="0.3">
      <c r="A94" s="109"/>
      <c r="B94" s="10"/>
      <c r="C94" s="109"/>
      <c r="D94" s="109"/>
      <c r="E94" s="38"/>
      <c r="F94" s="38"/>
    </row>
    <row r="95" spans="1:8" x14ac:dyDescent="0.25">
      <c r="A95" s="110" t="s">
        <v>108</v>
      </c>
      <c r="B95" s="111"/>
      <c r="C95" s="112">
        <f>C98+C104+C106</f>
        <v>416763.43200000003</v>
      </c>
      <c r="D95" s="113">
        <f>D98+D104+D106</f>
        <v>34730.286</v>
      </c>
      <c r="E95" s="114">
        <f>E98+E104+E106</f>
        <v>8.67</v>
      </c>
      <c r="F95" s="38"/>
      <c r="G95" s="87"/>
      <c r="H95" s="87"/>
    </row>
    <row r="96" spans="1:8" ht="15.75" thickBot="1" x14ac:dyDescent="0.3">
      <c r="A96" s="115"/>
      <c r="B96" s="116"/>
      <c r="C96" s="117"/>
      <c r="D96" s="118"/>
      <c r="E96" s="119"/>
      <c r="F96" s="38"/>
    </row>
    <row r="97" spans="1:6" x14ac:dyDescent="0.25">
      <c r="A97" s="120" t="s">
        <v>109</v>
      </c>
      <c r="B97" s="111" t="s">
        <v>87</v>
      </c>
      <c r="C97" s="121"/>
      <c r="D97" s="122"/>
      <c r="E97" s="123"/>
      <c r="F97" s="38"/>
    </row>
    <row r="98" spans="1:6" x14ac:dyDescent="0.25">
      <c r="A98" s="124" t="s">
        <v>88</v>
      </c>
      <c r="B98" s="37"/>
      <c r="C98" s="125">
        <f>D98*12</f>
        <v>61048.392</v>
      </c>
      <c r="D98" s="100">
        <f>E98*B6</f>
        <v>5087.366</v>
      </c>
      <c r="E98" s="126">
        <v>1.27</v>
      </c>
      <c r="F98" s="50"/>
    </row>
    <row r="99" spans="1:6" ht="15.75" thickBot="1" x14ac:dyDescent="0.3">
      <c r="A99" s="127"/>
      <c r="B99" s="116"/>
      <c r="C99" s="117"/>
      <c r="D99" s="118"/>
      <c r="E99" s="119"/>
      <c r="F99" s="38"/>
    </row>
    <row r="100" spans="1:6" x14ac:dyDescent="0.25">
      <c r="A100" s="124" t="s">
        <v>110</v>
      </c>
      <c r="B100" s="37" t="s">
        <v>82</v>
      </c>
      <c r="C100" s="125"/>
      <c r="D100" s="100"/>
      <c r="E100" s="72"/>
      <c r="F100" s="38"/>
    </row>
    <row r="101" spans="1:6" x14ac:dyDescent="0.25">
      <c r="A101" s="124" t="s">
        <v>102</v>
      </c>
      <c r="B101" s="37"/>
      <c r="C101" s="125"/>
      <c r="D101" s="100"/>
      <c r="E101" s="72"/>
      <c r="F101" s="38"/>
    </row>
    <row r="102" spans="1:6" x14ac:dyDescent="0.25">
      <c r="A102" s="124" t="s">
        <v>103</v>
      </c>
      <c r="B102" s="37"/>
      <c r="C102" s="125"/>
      <c r="D102" s="100"/>
      <c r="E102" s="72"/>
      <c r="F102" s="38"/>
    </row>
    <row r="103" spans="1:6" x14ac:dyDescent="0.25">
      <c r="A103" s="124" t="s">
        <v>98</v>
      </c>
      <c r="B103" s="37"/>
      <c r="C103" s="125"/>
      <c r="D103" s="100"/>
      <c r="E103" s="72"/>
      <c r="F103" s="38"/>
    </row>
    <row r="104" spans="1:6" x14ac:dyDescent="0.25">
      <c r="A104" s="124" t="s">
        <v>89</v>
      </c>
      <c r="B104" s="37"/>
      <c r="C104" s="125">
        <f>D104*12</f>
        <v>327353.97600000002</v>
      </c>
      <c r="D104" s="100">
        <f>E104*B6</f>
        <v>27279.498</v>
      </c>
      <c r="E104" s="126">
        <v>6.81</v>
      </c>
      <c r="F104" s="50"/>
    </row>
    <row r="105" spans="1:6" ht="15.75" thickBot="1" x14ac:dyDescent="0.3">
      <c r="A105" s="128"/>
      <c r="B105" s="116"/>
      <c r="C105" s="129"/>
      <c r="D105" s="130"/>
      <c r="E105" s="119"/>
      <c r="F105" s="38"/>
    </row>
    <row r="106" spans="1:6" x14ac:dyDescent="0.25">
      <c r="A106" s="120" t="s">
        <v>111</v>
      </c>
      <c r="B106" s="111" t="s">
        <v>90</v>
      </c>
      <c r="C106" s="121">
        <f>D106*12</f>
        <v>28361.063999999998</v>
      </c>
      <c r="D106" s="122">
        <f>E106*B6</f>
        <v>2363.422</v>
      </c>
      <c r="E106" s="114">
        <v>0.59</v>
      </c>
      <c r="F106" s="131"/>
    </row>
    <row r="107" spans="1:6" ht="15.75" thickBot="1" x14ac:dyDescent="0.3">
      <c r="A107" s="128" t="s">
        <v>91</v>
      </c>
      <c r="B107" s="116"/>
      <c r="C107" s="129"/>
      <c r="D107" s="130"/>
      <c r="E107" s="119"/>
      <c r="F107" s="131"/>
    </row>
    <row r="108" spans="1:6" x14ac:dyDescent="0.25">
      <c r="A108" s="131"/>
      <c r="B108" s="38"/>
      <c r="C108" s="70"/>
      <c r="D108" s="70"/>
      <c r="E108" s="70"/>
      <c r="F108" s="131"/>
    </row>
    <row r="109" spans="1:6" ht="1.5" customHeight="1" x14ac:dyDescent="0.25">
      <c r="A109" s="150" t="s">
        <v>137</v>
      </c>
      <c r="B109" s="38"/>
      <c r="C109" s="150" t="s">
        <v>127</v>
      </c>
      <c r="D109" s="70"/>
      <c r="E109" s="143"/>
      <c r="F109" s="131"/>
    </row>
    <row r="110" spans="1:6" x14ac:dyDescent="0.25">
      <c r="A110" s="10"/>
      <c r="B110" s="10"/>
      <c r="C110" s="10"/>
      <c r="D110" s="10"/>
      <c r="E110" s="50"/>
      <c r="F110" s="38"/>
    </row>
    <row r="111" spans="1:6" ht="15.75" x14ac:dyDescent="0.25">
      <c r="A111" s="132"/>
      <c r="B111" s="132"/>
      <c r="C111" s="132"/>
      <c r="D111" s="132"/>
      <c r="E111" s="38"/>
      <c r="F111" s="38"/>
    </row>
    <row r="112" spans="1:6" x14ac:dyDescent="0.25">
      <c r="A112" s="10"/>
      <c r="B112" s="10"/>
      <c r="C112" s="10"/>
      <c r="D112" s="10"/>
      <c r="E112" s="50"/>
      <c r="F112" s="38"/>
    </row>
    <row r="113" spans="1:6" x14ac:dyDescent="0.25">
      <c r="A113" s="10"/>
      <c r="B113" s="10"/>
      <c r="C113" s="10"/>
      <c r="D113" s="10"/>
      <c r="E113" s="50"/>
      <c r="F113" s="38"/>
    </row>
    <row r="116" spans="1:6" x14ac:dyDescent="0.25">
      <c r="E116" s="87"/>
    </row>
  </sheetData>
  <pageMargins left="0" right="0" top="0" bottom="0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 договору застройщ</vt:lpstr>
      <vt:lpstr>к договору УК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2023-05-26T03:00:11Z</dcterms:modified>
</cp:coreProperties>
</file>