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A582D0B-3D28-4BE6-B314-08A592AF63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74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6" l="1"/>
  <c r="E18" i="6"/>
  <c r="E95" i="6"/>
  <c r="D84" i="6"/>
  <c r="C84" i="6" s="1"/>
  <c r="B6" i="6"/>
  <c r="D106" i="6" s="1"/>
  <c r="C106" i="6" s="1"/>
  <c r="E86" i="6" l="1"/>
  <c r="E90" i="6" s="1"/>
  <c r="C21" i="6"/>
  <c r="D21" i="6" s="1"/>
  <c r="C18" i="6"/>
  <c r="D18" i="6" s="1"/>
  <c r="C23" i="6"/>
  <c r="D23" i="6" s="1"/>
  <c r="C27" i="6"/>
  <c r="D27" i="6" s="1"/>
  <c r="D79" i="6"/>
  <c r="C79" i="6" s="1"/>
  <c r="C30" i="6"/>
  <c r="D30" i="6" s="1"/>
  <c r="C48" i="6"/>
  <c r="D48" i="6" s="1"/>
  <c r="C69" i="6"/>
  <c r="D69" i="6" s="1"/>
  <c r="C75" i="6"/>
  <c r="D75" i="6" s="1"/>
  <c r="C77" i="6"/>
  <c r="D77" i="6" s="1"/>
  <c r="C81" i="6"/>
  <c r="D81" i="6" s="1"/>
  <c r="D98" i="6"/>
  <c r="D104" i="6"/>
  <c r="C104" i="6" s="1"/>
  <c r="C88" i="6" l="1"/>
  <c r="D88" i="6" s="1"/>
  <c r="C98" i="6"/>
  <c r="C95" i="6" s="1"/>
  <c r="D95" i="6"/>
  <c r="D86" i="6"/>
  <c r="C86" i="6"/>
  <c r="C90" i="6" s="1"/>
  <c r="D90" i="6" l="1"/>
</calcChain>
</file>

<file path=xl/sharedStrings.xml><?xml version="1.0" encoding="utf-8"?>
<sst xmlns="http://schemas.openxmlformats.org/spreadsheetml/2006/main" count="147" uniqueCount="121">
  <si>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</si>
  <si>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</si>
  <si>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</si>
  <si>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</si>
  <si>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</si>
  <si>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</si>
  <si>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</si>
  <si>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</si>
  <si>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</si>
  <si>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</si>
  <si>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</si>
  <si>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</si>
  <si>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</si>
  <si>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</si>
  <si>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</si>
  <si>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</si>
  <si>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</si>
  <si>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</si>
  <si>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</si>
  <si>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</si>
  <si>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</si>
  <si>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</si>
  <si>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</si>
  <si>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</si>
  <si>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</si>
  <si>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</si>
  <si>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</si>
  <si>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</si>
  <si>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</si>
  <si>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</si>
  <si>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</si>
  <si>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</si>
  <si>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</si>
  <si>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</si>
  <si>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</si>
  <si>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</si>
  <si>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</si>
  <si>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</si>
  <si>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</si>
  <si>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</si>
  <si>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</si>
  <si>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</si>
  <si>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</si>
  <si>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</si>
  <si>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</si>
  <si>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</si>
  <si>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</si>
  <si>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</si>
  <si>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</si>
  <si>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</si>
  <si>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</si>
  <si>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</si>
  <si>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</si>
  <si>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</si>
  <si>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</si>
  <si>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</si>
  <si>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</si>
  <si>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</si>
  <si>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</si>
  <si>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</si>
  <si>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</si>
  <si>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</si>
  <si>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</si>
  <si>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</si>
  <si>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</si>
  <si>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</si>
  <si>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</si>
  <si>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</si>
  <si>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</si>
  <si>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</si>
  <si>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</si>
  <si>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</si>
  <si>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</si>
  <si>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</si>
  <si>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</si>
  <si>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</si>
  <si>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</si>
  <si>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</si>
  <si>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</si>
  <si>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</si>
  <si>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</si>
  <si>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</si>
  <si>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</si>
  <si>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</si>
  <si>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</si>
  <si>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</si>
  <si>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</si>
  <si>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</si>
  <si>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</si>
  <si>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</si>
  <si>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</si>
  <si>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</si>
  <si>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</si>
  <si>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</si>
  <si>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</si>
  <si>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</si>
  <si>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</si>
  <si>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</si>
  <si>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</si>
  <si>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</si>
  <si>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Охранные услуги комплекса:</t>
  </si>
  <si>
    <t xml:space="preserve">        2 поста физической охраны на КПП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</si>
  <si>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</si>
  <si>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</si>
  <si>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</si>
  <si>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</si>
  <si>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Дополнительные  работы и услуги:</t>
  </si>
  <si>
    <t>1. Механизированная уборка</t>
  </si>
  <si>
    <t xml:space="preserve">2.   </t>
  </si>
  <si>
    <t>3. Сервисное обслуживание газонов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</si>
  <si>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</si>
  <si>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</si>
  <si>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</si>
  <si>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</si>
  <si>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</si>
  <si>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>12. Обслуживание дизель-генераторных</t>
  </si>
  <si>
    <t xml:space="preserve">13. Обслуживание установки для повышения </t>
  </si>
  <si>
    <t>14. Обслуживание водонагревателя</t>
  </si>
  <si>
    <t xml:space="preserve">15. Услуги и работы по управлению </t>
  </si>
  <si>
    <t>Адрес: Новосибирская область, г.Новосибирск, Заельцовский район, ул. Лобачевского, дом № 74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</si>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</sst>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8" fillId="0" borderId="24" xfId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2" fontId="8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0" fillId="2" borderId="32" xfId="1" applyFont="1" applyFill="1" applyBorder="1" applyAlignment="1">
      <alignment horizontal="center" vertical="top" wrapText="1"/>
    </xf>
    <xf numFmtId="2" fontId="8" fillId="0" borderId="34" xfId="1" applyNumberFormat="1" applyFont="1" applyFill="1" applyBorder="1" applyAlignment="1">
      <alignment horizontal="center" vertical="center" wrapText="1"/>
    </xf>
    <xf numFmtId="2" fontId="8" fillId="0" borderId="35" xfId="1" applyNumberFormat="1" applyFont="1" applyFill="1" applyBorder="1" applyAlignment="1">
      <alignment horizontal="center" vertical="center" wrapText="1"/>
    </xf>
    <xf numFmtId="2" fontId="8" fillId="0" borderId="36" xfId="1" applyNumberFormat="1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/>
    </xf>
    <xf numFmtId="2" fontId="11" fillId="2" borderId="45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0" fontId="14" fillId="0" borderId="37" xfId="0" applyFont="1" applyBorder="1" applyAlignment="1">
      <alignment vertical="center"/>
    </xf>
    <xf numFmtId="164" fontId="15" fillId="0" borderId="38" xfId="0" applyNumberFormat="1" applyFont="1" applyBorder="1" applyAlignment="1">
      <alignment horizontal="center" vertical="center"/>
    </xf>
    <xf numFmtId="164" fontId="8" fillId="0" borderId="35" xfId="1" applyNumberFormat="1" applyFont="1" applyFill="1" applyBorder="1" applyAlignment="1">
      <alignment horizontal="center" vertical="center" wrapText="1"/>
    </xf>
    <xf numFmtId="2" fontId="8" fillId="0" borderId="40" xfId="1" applyNumberFormat="1" applyFont="1" applyFill="1" applyBorder="1" applyAlignment="1">
      <alignment horizontal="center" vertical="center" wrapText="1"/>
    </xf>
    <xf numFmtId="2" fontId="14" fillId="0" borderId="38" xfId="0" applyNumberFormat="1" applyFont="1" applyBorder="1" applyAlignment="1">
      <alignment horizontal="center" vertical="center"/>
    </xf>
    <xf numFmtId="2" fontId="16" fillId="0" borderId="35" xfId="1" applyNumberFormat="1" applyFont="1" applyFill="1" applyBorder="1" applyAlignment="1">
      <alignment horizontal="center" vertical="center" wrapText="1"/>
    </xf>
    <xf numFmtId="0" fontId="15" fillId="0" borderId="32" xfId="0" applyFont="1" applyBorder="1"/>
    <xf numFmtId="0" fontId="3" fillId="0" borderId="33" xfId="0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5" fillId="0" borderId="35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27" xfId="0" applyFont="1" applyBorder="1"/>
    <xf numFmtId="0" fontId="15" fillId="0" borderId="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41" xfId="0" applyFont="1" applyBorder="1"/>
    <xf numFmtId="0" fontId="3" fillId="0" borderId="4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19" xfId="1" applyFont="1" applyFill="1" applyBorder="1" applyAlignment="1">
      <alignment horizontal="left" vertical="center" wrapText="1"/>
    </xf>
    <xf numFmtId="164" fontId="15" fillId="0" borderId="17" xfId="0" applyNumberFormat="1" applyFont="1" applyBorder="1" applyAlignment="1">
      <alignment horizontal="center"/>
    </xf>
    <xf numFmtId="164" fontId="15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5" fillId="0" borderId="29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32" xfId="0" applyFont="1" applyBorder="1"/>
    <xf numFmtId="2" fontId="15" fillId="0" borderId="34" xfId="0" applyNumberFormat="1" applyFont="1" applyBorder="1" applyAlignment="1">
      <alignment horizontal="center"/>
    </xf>
    <xf numFmtId="0" fontId="17" fillId="0" borderId="41" xfId="0" applyFont="1" applyBorder="1"/>
    <xf numFmtId="2" fontId="15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5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5" fillId="0" borderId="0" xfId="0" applyFont="1" applyBorder="1"/>
    <xf numFmtId="0" fontId="17" fillId="0" borderId="25" xfId="0" applyFont="1" applyBorder="1"/>
    <xf numFmtId="0" fontId="3" fillId="0" borderId="25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7" fillId="0" borderId="46" xfId="0" applyFont="1" applyBorder="1"/>
    <xf numFmtId="0" fontId="3" fillId="0" borderId="46" xfId="0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164" fontId="15" fillId="0" borderId="47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5" fillId="0" borderId="3" xfId="0" applyNumberFormat="1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0" xfId="0" applyFont="1" applyBorder="1"/>
    <xf numFmtId="0" fontId="10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0" fillId="2" borderId="33" xfId="1" applyFont="1" applyFill="1" applyBorder="1" applyAlignment="1">
      <alignment horizontal="center" vertical="top" wrapText="1"/>
    </xf>
    <xf numFmtId="0" fontId="15" fillId="0" borderId="33" xfId="0" applyFont="1" applyBorder="1"/>
    <xf numFmtId="0" fontId="15" fillId="0" borderId="42" xfId="0" applyFont="1" applyBorder="1"/>
    <xf numFmtId="0" fontId="15" fillId="0" borderId="32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20" xfId="0" applyFont="1" applyBorder="1"/>
    <xf numFmtId="0" fontId="15" fillId="0" borderId="22" xfId="0" applyFont="1" applyBorder="1"/>
    <xf numFmtId="0" fontId="15" fillId="0" borderId="47" xfId="0" applyFont="1" applyBorder="1"/>
    <xf numFmtId="0" fontId="3" fillId="0" borderId="23" xfId="0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0" fontId="1" fillId="0" borderId="0" xfId="0" applyFont="1"/>
    <xf numFmtId="0" fontId="19" fillId="0" borderId="0" xfId="0" applyFont="1"/>
    <xf numFmtId="0" fontId="15" fillId="0" borderId="0" xfId="0" applyFont="1" applyBorder="1" applyAlignment="1">
      <alignment horizontal="left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"/>
  <sheetViews>
    <sheetView tabSelected="1" workbookViewId="0">
      <selection activeCell="A110" sqref="A110"/>
    </sheetView>
  </sheetViews>
  <sheetFormatPr defaultColWidth="11.5703125" defaultRowHeight="15" x14ac:dyDescent="0.25"/>
  <cols>
    <col min="1" max="1" width="43.85546875" customWidth="1"/>
    <col min="2" max="2" width="42.42578125" customWidth="1"/>
    <col min="3" max="4" width="14" customWidth="1"/>
    <col min="5" max="5" width="18.425781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3" t="s">
        <v>120</v>
      </c>
      <c r="B2" s="3"/>
      <c r="C2" s="3"/>
      <c r="D2" s="3"/>
      <c r="E2" s="1"/>
      <c r="F2" s="2"/>
    </row>
    <row r="3" spans="1:6" ht="18.75" x14ac:dyDescent="0.3">
      <c r="A3" s="148" t="s">
        <v>119</v>
      </c>
      <c r="B3" s="147"/>
      <c r="C3" s="147"/>
      <c r="D3" s="147"/>
      <c r="E3" s="147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4" t="s">
        <v>1</v>
      </c>
      <c r="B5" s="5"/>
      <c r="C5" s="6"/>
      <c r="D5" s="6"/>
      <c r="E5" s="7"/>
      <c r="F5" s="8"/>
    </row>
    <row r="6" spans="1:6" x14ac:dyDescent="0.25">
      <c r="A6" s="9" t="s">
        <v>2</v>
      </c>
      <c r="B6" s="10">
        <f>B8+B9</f>
        <v>6225.5</v>
      </c>
      <c r="C6" s="11"/>
      <c r="D6" s="11"/>
      <c r="E6" s="12"/>
      <c r="F6" s="8"/>
    </row>
    <row r="7" spans="1:6" x14ac:dyDescent="0.25">
      <c r="A7" s="13" t="s">
        <v>3</v>
      </c>
      <c r="B7" s="14" t="s">
        <v>4</v>
      </c>
      <c r="C7" s="15"/>
      <c r="D7" s="15"/>
      <c r="E7" s="16"/>
      <c r="F7" s="8"/>
    </row>
    <row r="8" spans="1:6" x14ac:dyDescent="0.25">
      <c r="A8" s="17" t="s">
        <v>5</v>
      </c>
      <c r="B8" s="10">
        <v>6225.5</v>
      </c>
      <c r="C8" s="11"/>
      <c r="D8" s="11"/>
      <c r="E8" s="12"/>
      <c r="F8" s="8"/>
    </row>
    <row r="9" spans="1:6" x14ac:dyDescent="0.25">
      <c r="A9" s="9" t="s">
        <v>6</v>
      </c>
      <c r="B9" s="14">
        <v>0</v>
      </c>
      <c r="C9" s="8"/>
      <c r="D9" s="8"/>
      <c r="E9" s="18"/>
      <c r="F9" s="8"/>
    </row>
    <row r="10" spans="1:6" x14ac:dyDescent="0.25">
      <c r="A10" s="19" t="s">
        <v>7</v>
      </c>
      <c r="B10" s="20">
        <v>13</v>
      </c>
      <c r="C10" s="21"/>
      <c r="D10" s="21"/>
      <c r="E10" s="22"/>
      <c r="F10" s="8"/>
    </row>
    <row r="11" spans="1:6" x14ac:dyDescent="0.25">
      <c r="A11" s="23" t="s">
        <v>8</v>
      </c>
      <c r="B11" s="20">
        <v>1</v>
      </c>
      <c r="C11" s="21"/>
      <c r="D11" s="21"/>
      <c r="E11" s="22"/>
      <c r="F11" s="8"/>
    </row>
    <row r="12" spans="1:6" ht="15.75" thickBot="1" x14ac:dyDescent="0.3">
      <c r="A12" s="24" t="s">
        <v>9</v>
      </c>
      <c r="B12" s="25">
        <v>590.4</v>
      </c>
      <c r="C12" s="26"/>
      <c r="D12" s="26"/>
      <c r="E12" s="27"/>
      <c r="F12" s="8"/>
    </row>
    <row r="13" spans="1:6" x14ac:dyDescent="0.25">
      <c r="A13" s="28"/>
      <c r="B13" s="29"/>
      <c r="C13" s="30" t="s">
        <v>10</v>
      </c>
      <c r="D13" s="31" t="s">
        <v>10</v>
      </c>
      <c r="E13" s="32" t="s">
        <v>11</v>
      </c>
      <c r="F13" s="33"/>
    </row>
    <row r="14" spans="1:6" x14ac:dyDescent="0.25">
      <c r="A14" s="34" t="s">
        <v>12</v>
      </c>
      <c r="B14" s="35" t="s">
        <v>13</v>
      </c>
      <c r="C14" s="36" t="s">
        <v>14</v>
      </c>
      <c r="D14" s="37" t="s">
        <v>14</v>
      </c>
      <c r="E14" s="38" t="s">
        <v>15</v>
      </c>
      <c r="F14" s="33"/>
    </row>
    <row r="15" spans="1:6" x14ac:dyDescent="0.25">
      <c r="A15" s="34" t="s">
        <v>16</v>
      </c>
      <c r="B15" s="35" t="s">
        <v>17</v>
      </c>
      <c r="C15" s="36" t="s">
        <v>18</v>
      </c>
      <c r="D15" s="37" t="s">
        <v>19</v>
      </c>
      <c r="E15" s="39" t="s">
        <v>20</v>
      </c>
      <c r="F15" s="36"/>
    </row>
    <row r="16" spans="1:6" x14ac:dyDescent="0.25">
      <c r="A16" s="40"/>
      <c r="B16" s="41"/>
      <c r="C16" s="8" t="s">
        <v>21</v>
      </c>
      <c r="D16" s="42" t="s">
        <v>21</v>
      </c>
      <c r="E16" s="38" t="s">
        <v>22</v>
      </c>
      <c r="F16" s="36"/>
    </row>
    <row r="17" spans="1:6" ht="15.75" thickBot="1" x14ac:dyDescent="0.3">
      <c r="A17" s="40"/>
      <c r="B17" s="41"/>
      <c r="C17" s="36" t="s">
        <v>23</v>
      </c>
      <c r="D17" s="37" t="s">
        <v>23</v>
      </c>
      <c r="E17" s="38" t="s">
        <v>23</v>
      </c>
      <c r="F17" s="36"/>
    </row>
    <row r="18" spans="1:6" ht="59.25" customHeight="1" x14ac:dyDescent="0.25">
      <c r="A18" s="43" t="s">
        <v>24</v>
      </c>
      <c r="B18" s="44"/>
      <c r="C18" s="45">
        <f>E18*B6*12</f>
        <v>236818.02</v>
      </c>
      <c r="D18" s="46">
        <f>C18/12</f>
        <v>19734.834999999999</v>
      </c>
      <c r="E18" s="47">
        <f>3.67-0.5</f>
        <v>3.17</v>
      </c>
      <c r="F18" s="48"/>
    </row>
    <row r="19" spans="1:6" ht="160.5" customHeight="1" x14ac:dyDescent="0.25">
      <c r="A19" s="49" t="s">
        <v>97</v>
      </c>
      <c r="B19" s="136" t="s">
        <v>98</v>
      </c>
      <c r="C19" s="50"/>
      <c r="D19" s="51"/>
      <c r="E19" s="52"/>
      <c r="F19" s="36"/>
    </row>
    <row r="20" spans="1:6" ht="155.25" hidden="1" customHeight="1" x14ac:dyDescent="0.25">
      <c r="A20" s="131"/>
      <c r="B20" s="53"/>
      <c r="C20" s="132"/>
      <c r="D20" s="133"/>
      <c r="E20" s="54"/>
      <c r="F20" s="36"/>
    </row>
    <row r="21" spans="1:6" ht="42.75" x14ac:dyDescent="0.25">
      <c r="A21" s="55" t="s">
        <v>27</v>
      </c>
      <c r="B21" s="56"/>
      <c r="C21" s="57">
        <f>E21*B6*12</f>
        <v>197223.84</v>
      </c>
      <c r="D21" s="58">
        <f>C21/12</f>
        <v>16435.32</v>
      </c>
      <c r="E21" s="59">
        <f>3.14-0.5</f>
        <v>2.64</v>
      </c>
      <c r="F21" s="36"/>
    </row>
    <row r="22" spans="1:6" ht="149.25" customHeight="1" x14ac:dyDescent="0.25">
      <c r="A22" s="49" t="s">
        <v>97</v>
      </c>
      <c r="B22" s="136" t="s">
        <v>99</v>
      </c>
      <c r="C22" s="60"/>
      <c r="D22" s="61"/>
      <c r="E22" s="59"/>
      <c r="F22" s="36"/>
    </row>
    <row r="23" spans="1:6" x14ac:dyDescent="0.25">
      <c r="A23" s="62" t="s">
        <v>28</v>
      </c>
      <c r="B23" s="63" t="s">
        <v>29</v>
      </c>
      <c r="C23" s="64">
        <f>E23*12*B6</f>
        <v>100106.04000000001</v>
      </c>
      <c r="D23" s="65">
        <f>C23/12</f>
        <v>8342.17</v>
      </c>
      <c r="E23" s="66">
        <v>1.34</v>
      </c>
      <c r="F23" s="36"/>
    </row>
    <row r="24" spans="1:6" x14ac:dyDescent="0.25">
      <c r="A24" s="67" t="s">
        <v>30</v>
      </c>
      <c r="B24" s="35" t="s">
        <v>31</v>
      </c>
      <c r="C24" s="68"/>
      <c r="D24" s="69"/>
      <c r="E24" s="70" t="s">
        <v>21</v>
      </c>
      <c r="F24" s="36"/>
    </row>
    <row r="25" spans="1:6" x14ac:dyDescent="0.25">
      <c r="A25" s="67" t="s">
        <v>32</v>
      </c>
      <c r="B25" s="35" t="s">
        <v>33</v>
      </c>
      <c r="C25" s="68"/>
      <c r="D25" s="69"/>
      <c r="E25" s="70"/>
      <c r="F25" s="36"/>
    </row>
    <row r="26" spans="1:6" x14ac:dyDescent="0.25">
      <c r="A26" s="67"/>
      <c r="B26" s="35"/>
      <c r="C26" s="68"/>
      <c r="D26" s="69"/>
      <c r="E26" s="70"/>
      <c r="F26" s="36"/>
    </row>
    <row r="27" spans="1:6" x14ac:dyDescent="0.25">
      <c r="A27" s="62" t="s">
        <v>34</v>
      </c>
      <c r="B27" s="63" t="s">
        <v>35</v>
      </c>
      <c r="C27" s="64">
        <f>E27*12*B6</f>
        <v>49305.96</v>
      </c>
      <c r="D27" s="65">
        <f>C27/12</f>
        <v>4108.83</v>
      </c>
      <c r="E27" s="66">
        <v>0.66</v>
      </c>
      <c r="F27" s="36"/>
    </row>
    <row r="28" spans="1:6" x14ac:dyDescent="0.25">
      <c r="A28" s="67" t="s">
        <v>36</v>
      </c>
      <c r="B28" s="35"/>
      <c r="C28" s="68"/>
      <c r="D28" s="69"/>
      <c r="E28" s="70"/>
      <c r="F28" s="36"/>
    </row>
    <row r="29" spans="1:6" x14ac:dyDescent="0.25">
      <c r="A29" s="71" t="s">
        <v>37</v>
      </c>
      <c r="B29" s="72"/>
      <c r="C29" s="73"/>
      <c r="D29" s="74"/>
      <c r="E29" s="75"/>
      <c r="F29" s="48"/>
    </row>
    <row r="30" spans="1:6" ht="28.5" x14ac:dyDescent="0.25">
      <c r="A30" s="76" t="s">
        <v>38</v>
      </c>
      <c r="B30" s="63"/>
      <c r="C30" s="77">
        <f>E30*12*B6</f>
        <v>321235.8</v>
      </c>
      <c r="D30" s="78">
        <f>C30/12</f>
        <v>26769.649999999998</v>
      </c>
      <c r="E30" s="146">
        <v>4.3</v>
      </c>
      <c r="F30" s="36"/>
    </row>
    <row r="31" spans="1:6" x14ac:dyDescent="0.25">
      <c r="A31" s="40" t="s">
        <v>39</v>
      </c>
      <c r="B31" s="79" t="s">
        <v>40</v>
      </c>
      <c r="C31" s="80"/>
      <c r="D31" s="81"/>
      <c r="E31" s="82"/>
      <c r="F31" s="36"/>
    </row>
    <row r="32" spans="1:6" x14ac:dyDescent="0.25">
      <c r="A32" s="40" t="s">
        <v>41</v>
      </c>
      <c r="B32" s="83" t="s">
        <v>42</v>
      </c>
      <c r="C32" s="80"/>
      <c r="D32" s="81"/>
      <c r="E32" s="82"/>
      <c r="F32" s="36"/>
    </row>
    <row r="33" spans="1:7" x14ac:dyDescent="0.25">
      <c r="A33" s="40" t="s">
        <v>43</v>
      </c>
      <c r="B33" s="83" t="s">
        <v>44</v>
      </c>
      <c r="C33" s="80"/>
      <c r="D33" s="81"/>
      <c r="E33" s="82"/>
      <c r="F33" s="48"/>
    </row>
    <row r="34" spans="1:7" x14ac:dyDescent="0.25">
      <c r="A34" s="40" t="s">
        <v>45</v>
      </c>
      <c r="B34" s="83" t="s">
        <v>46</v>
      </c>
      <c r="C34" s="80"/>
      <c r="D34" s="81"/>
      <c r="E34" s="82"/>
      <c r="F34" s="48"/>
    </row>
    <row r="35" spans="1:7" x14ac:dyDescent="0.25">
      <c r="A35" s="84" t="s">
        <v>47</v>
      </c>
      <c r="B35" s="83" t="s">
        <v>48</v>
      </c>
      <c r="C35" s="80"/>
      <c r="D35" s="81"/>
      <c r="E35" s="82"/>
      <c r="F35" s="48"/>
    </row>
    <row r="36" spans="1:7" x14ac:dyDescent="0.25">
      <c r="A36" s="84" t="s">
        <v>49</v>
      </c>
      <c r="B36" s="83" t="s">
        <v>21</v>
      </c>
      <c r="C36" s="80"/>
      <c r="D36" s="81"/>
      <c r="E36" s="82"/>
      <c r="F36" s="48"/>
    </row>
    <row r="37" spans="1:7" x14ac:dyDescent="0.25">
      <c r="A37" s="84" t="s">
        <v>50</v>
      </c>
      <c r="B37" s="83" t="s">
        <v>48</v>
      </c>
      <c r="C37" s="80"/>
      <c r="D37" s="81"/>
      <c r="E37" s="82"/>
      <c r="F37" s="48"/>
    </row>
    <row r="38" spans="1:7" x14ac:dyDescent="0.25">
      <c r="A38" s="84" t="s">
        <v>51</v>
      </c>
      <c r="B38" s="83"/>
      <c r="C38" s="80"/>
      <c r="D38" s="81"/>
      <c r="E38" s="82"/>
      <c r="F38" s="48"/>
    </row>
    <row r="39" spans="1:7" x14ac:dyDescent="0.25">
      <c r="A39" s="84" t="s">
        <v>52</v>
      </c>
      <c r="B39" s="83"/>
      <c r="C39" s="80"/>
      <c r="D39" s="81"/>
      <c r="E39" s="82"/>
      <c r="F39" s="48"/>
    </row>
    <row r="40" spans="1:7" x14ac:dyDescent="0.25">
      <c r="A40" s="84" t="s">
        <v>53</v>
      </c>
      <c r="B40" s="83" t="s">
        <v>54</v>
      </c>
      <c r="C40" s="80"/>
      <c r="D40" s="81"/>
      <c r="E40" s="82"/>
      <c r="F40" s="48"/>
    </row>
    <row r="41" spans="1:7" x14ac:dyDescent="0.25">
      <c r="A41" s="84" t="s">
        <v>55</v>
      </c>
      <c r="B41" s="83"/>
      <c r="C41" s="80"/>
      <c r="D41" s="81"/>
      <c r="E41" s="82"/>
      <c r="F41" s="48"/>
    </row>
    <row r="42" spans="1:7" x14ac:dyDescent="0.25">
      <c r="A42" s="84" t="s">
        <v>56</v>
      </c>
      <c r="B42" s="83" t="s">
        <v>25</v>
      </c>
      <c r="C42" s="80"/>
      <c r="D42" s="81"/>
      <c r="E42" s="82"/>
      <c r="F42" s="48"/>
    </row>
    <row r="43" spans="1:7" x14ac:dyDescent="0.25">
      <c r="A43" s="84" t="s">
        <v>57</v>
      </c>
      <c r="B43" s="83"/>
      <c r="C43" s="80"/>
      <c r="D43" s="81"/>
      <c r="E43" s="82"/>
      <c r="F43" s="48"/>
    </row>
    <row r="44" spans="1:7" x14ac:dyDescent="0.25">
      <c r="A44" s="84" t="s">
        <v>58</v>
      </c>
      <c r="B44" s="83"/>
      <c r="C44" s="80"/>
      <c r="D44" s="81"/>
      <c r="E44" s="82"/>
      <c r="F44" s="48"/>
    </row>
    <row r="45" spans="1:7" x14ac:dyDescent="0.25">
      <c r="A45" s="84" t="s">
        <v>59</v>
      </c>
      <c r="B45" s="83"/>
      <c r="C45" s="80"/>
      <c r="D45" s="81"/>
      <c r="E45" s="82"/>
      <c r="F45" s="48"/>
    </row>
    <row r="46" spans="1:7" x14ac:dyDescent="0.25">
      <c r="A46" s="84" t="s">
        <v>60</v>
      </c>
      <c r="B46" s="83" t="s">
        <v>26</v>
      </c>
      <c r="C46" s="80"/>
      <c r="D46" s="81"/>
      <c r="E46" s="82"/>
      <c r="F46" s="48"/>
    </row>
    <row r="47" spans="1:7" x14ac:dyDescent="0.25">
      <c r="A47" s="40"/>
      <c r="B47" s="35"/>
      <c r="C47" s="36"/>
      <c r="D47" s="37"/>
      <c r="E47" s="38"/>
      <c r="F47" s="48"/>
    </row>
    <row r="48" spans="1:7" ht="44.25" customHeight="1" x14ac:dyDescent="0.25">
      <c r="A48" s="76" t="s">
        <v>61</v>
      </c>
      <c r="B48" s="63"/>
      <c r="C48" s="64">
        <f>E48*12*B6</f>
        <v>351118.2</v>
      </c>
      <c r="D48" s="65">
        <f>C48/12</f>
        <v>29259.850000000002</v>
      </c>
      <c r="E48" s="66">
        <v>4.7</v>
      </c>
      <c r="F48" s="48"/>
      <c r="G48" s="85"/>
    </row>
    <row r="49" spans="1:6" x14ac:dyDescent="0.25">
      <c r="A49" s="86" t="s">
        <v>62</v>
      </c>
      <c r="B49" s="63"/>
      <c r="C49" s="87"/>
      <c r="D49" s="88"/>
      <c r="E49" s="89"/>
      <c r="F49" s="135"/>
    </row>
    <row r="50" spans="1:6" x14ac:dyDescent="0.25">
      <c r="A50" s="90" t="s">
        <v>63</v>
      </c>
      <c r="B50" s="72"/>
      <c r="C50" s="91"/>
      <c r="D50" s="92"/>
      <c r="E50" s="93"/>
      <c r="F50" s="36"/>
    </row>
    <row r="51" spans="1:6" x14ac:dyDescent="0.25">
      <c r="A51" s="94" t="s">
        <v>64</v>
      </c>
      <c r="B51" s="35"/>
      <c r="C51" s="36"/>
      <c r="D51" s="37"/>
      <c r="E51" s="38"/>
      <c r="F51" s="36"/>
    </row>
    <row r="52" spans="1:6" x14ac:dyDescent="0.25">
      <c r="A52" s="94" t="s">
        <v>65</v>
      </c>
      <c r="B52" s="35" t="s">
        <v>66</v>
      </c>
      <c r="C52" s="36"/>
      <c r="D52" s="37"/>
      <c r="E52" s="38"/>
      <c r="F52" s="36"/>
    </row>
    <row r="53" spans="1:6" x14ac:dyDescent="0.25">
      <c r="A53" s="95" t="s">
        <v>67</v>
      </c>
      <c r="B53" s="35" t="s">
        <v>68</v>
      </c>
      <c r="C53" s="36"/>
      <c r="D53" s="37"/>
      <c r="E53" s="38"/>
      <c r="F53" s="36"/>
    </row>
    <row r="54" spans="1:6" x14ac:dyDescent="0.25">
      <c r="A54" s="94" t="s">
        <v>69</v>
      </c>
      <c r="B54" s="35" t="s">
        <v>66</v>
      </c>
      <c r="C54" s="36"/>
      <c r="D54" s="37"/>
      <c r="E54" s="38"/>
      <c r="F54" s="36"/>
    </row>
    <row r="55" spans="1:6" x14ac:dyDescent="0.25">
      <c r="A55" s="95" t="s">
        <v>93</v>
      </c>
      <c r="B55" s="35" t="s">
        <v>68</v>
      </c>
      <c r="C55" s="36"/>
      <c r="D55" s="37"/>
      <c r="E55" s="38"/>
      <c r="F55" s="36"/>
    </row>
    <row r="56" spans="1:6" x14ac:dyDescent="0.25">
      <c r="A56" s="95" t="s">
        <v>70</v>
      </c>
      <c r="B56" s="35" t="s">
        <v>68</v>
      </c>
      <c r="C56" s="36"/>
      <c r="D56" s="37"/>
      <c r="E56" s="38"/>
      <c r="F56" s="36"/>
    </row>
    <row r="57" spans="1:6" x14ac:dyDescent="0.25">
      <c r="A57" s="95" t="s">
        <v>71</v>
      </c>
      <c r="B57" s="35" t="s">
        <v>66</v>
      </c>
      <c r="C57" s="36"/>
      <c r="D57" s="37"/>
      <c r="E57" s="38"/>
      <c r="F57" s="36"/>
    </row>
    <row r="58" spans="1:6" x14ac:dyDescent="0.25">
      <c r="A58" s="95" t="s">
        <v>92</v>
      </c>
      <c r="B58" s="35" t="s">
        <v>66</v>
      </c>
      <c r="C58" s="36"/>
      <c r="D58" s="37"/>
      <c r="E58" s="38"/>
      <c r="F58" s="36"/>
    </row>
    <row r="59" spans="1:6" x14ac:dyDescent="0.25">
      <c r="A59" s="96"/>
      <c r="B59" s="72"/>
      <c r="C59" s="91"/>
      <c r="D59" s="92"/>
      <c r="E59" s="93"/>
      <c r="F59" s="36"/>
    </row>
    <row r="60" spans="1:6" x14ac:dyDescent="0.25">
      <c r="A60" s="97" t="s">
        <v>72</v>
      </c>
      <c r="B60" s="63"/>
      <c r="C60" s="87"/>
      <c r="D60" s="88"/>
      <c r="E60" s="89"/>
      <c r="F60" s="36"/>
    </row>
    <row r="61" spans="1:6" x14ac:dyDescent="0.25">
      <c r="A61" s="96" t="s">
        <v>73</v>
      </c>
      <c r="B61" s="72"/>
      <c r="C61" s="91"/>
      <c r="D61" s="92"/>
      <c r="E61" s="93"/>
      <c r="F61" s="36"/>
    </row>
    <row r="62" spans="1:6" x14ac:dyDescent="0.25">
      <c r="A62" s="40" t="s">
        <v>74</v>
      </c>
      <c r="B62" s="35"/>
      <c r="C62" s="36"/>
      <c r="D62" s="37"/>
      <c r="E62" s="38"/>
      <c r="F62" s="36"/>
    </row>
    <row r="63" spans="1:6" x14ac:dyDescent="0.25">
      <c r="A63" s="40" t="s">
        <v>65</v>
      </c>
      <c r="B63" s="35" t="s">
        <v>66</v>
      </c>
      <c r="C63" s="36"/>
      <c r="D63" s="37"/>
      <c r="E63" s="38"/>
      <c r="F63" s="36"/>
    </row>
    <row r="64" spans="1:6" x14ac:dyDescent="0.25">
      <c r="A64" s="95" t="s">
        <v>70</v>
      </c>
      <c r="B64" s="35" t="s">
        <v>75</v>
      </c>
      <c r="C64" s="36"/>
      <c r="D64" s="37"/>
      <c r="E64" s="38"/>
      <c r="F64" s="36"/>
    </row>
    <row r="65" spans="1:6" x14ac:dyDescent="0.25">
      <c r="A65" s="95" t="s">
        <v>71</v>
      </c>
      <c r="B65" s="35" t="s">
        <v>66</v>
      </c>
      <c r="C65" s="36"/>
      <c r="D65" s="37"/>
      <c r="E65" s="38"/>
      <c r="F65" s="36"/>
    </row>
    <row r="66" spans="1:6" x14ac:dyDescent="0.25">
      <c r="A66" s="95" t="s">
        <v>76</v>
      </c>
      <c r="B66" s="35" t="s">
        <v>75</v>
      </c>
      <c r="C66" s="36"/>
      <c r="D66" s="37"/>
      <c r="E66" s="38"/>
      <c r="F66" s="36"/>
    </row>
    <row r="67" spans="1:6" x14ac:dyDescent="0.25">
      <c r="A67" s="95" t="s">
        <v>91</v>
      </c>
      <c r="B67" s="35" t="s">
        <v>66</v>
      </c>
      <c r="C67" s="36"/>
      <c r="D67" s="37"/>
      <c r="E67" s="38"/>
      <c r="F67" s="36"/>
    </row>
    <row r="68" spans="1:6" x14ac:dyDescent="0.25">
      <c r="A68" s="40"/>
      <c r="B68" s="35"/>
      <c r="C68" s="36"/>
      <c r="D68" s="37"/>
      <c r="E68" s="38"/>
      <c r="F68" s="36"/>
    </row>
    <row r="69" spans="1:6" x14ac:dyDescent="0.25">
      <c r="A69" s="62" t="s">
        <v>110</v>
      </c>
      <c r="B69" s="63" t="s">
        <v>77</v>
      </c>
      <c r="C69" s="64">
        <f>E69*12*B6</f>
        <v>6723.5400000000009</v>
      </c>
      <c r="D69" s="65">
        <f>C69/12</f>
        <v>560.29500000000007</v>
      </c>
      <c r="E69" s="66">
        <v>0.09</v>
      </c>
      <c r="F69" s="36"/>
    </row>
    <row r="70" spans="1:6" x14ac:dyDescent="0.25">
      <c r="A70" s="71" t="s">
        <v>78</v>
      </c>
      <c r="B70" s="72" t="s">
        <v>94</v>
      </c>
      <c r="C70" s="68"/>
      <c r="D70" s="69"/>
      <c r="E70" s="70"/>
      <c r="F70" s="36"/>
    </row>
    <row r="71" spans="1:6" x14ac:dyDescent="0.25">
      <c r="A71" s="62" t="s">
        <v>111</v>
      </c>
      <c r="B71" s="63"/>
      <c r="C71" s="64"/>
      <c r="D71" s="65"/>
      <c r="E71" s="66"/>
      <c r="F71" s="36"/>
    </row>
    <row r="72" spans="1:6" x14ac:dyDescent="0.25">
      <c r="A72" s="67" t="s">
        <v>79</v>
      </c>
      <c r="B72" s="35"/>
      <c r="C72" s="68"/>
      <c r="D72" s="69"/>
      <c r="E72" s="70"/>
      <c r="F72" s="36"/>
    </row>
    <row r="73" spans="1:6" x14ac:dyDescent="0.25">
      <c r="A73" s="62" t="s">
        <v>112</v>
      </c>
      <c r="B73" s="63"/>
      <c r="C73" s="64"/>
      <c r="D73" s="65"/>
      <c r="E73" s="66"/>
      <c r="F73" s="36"/>
    </row>
    <row r="74" spans="1:6" x14ac:dyDescent="0.25">
      <c r="A74" s="67" t="s">
        <v>80</v>
      </c>
      <c r="B74" s="72"/>
      <c r="C74" s="73"/>
      <c r="D74" s="74"/>
      <c r="E74" s="75"/>
      <c r="F74" s="36"/>
    </row>
    <row r="75" spans="1:6" x14ac:dyDescent="0.25">
      <c r="A75" s="62" t="s">
        <v>113</v>
      </c>
      <c r="B75" s="63" t="s">
        <v>81</v>
      </c>
      <c r="C75" s="64">
        <f>E75*12*B6</f>
        <v>83670.720000000001</v>
      </c>
      <c r="D75" s="98">
        <f>C75/12</f>
        <v>6972.56</v>
      </c>
      <c r="E75" s="66">
        <v>1.1200000000000001</v>
      </c>
      <c r="F75" s="36"/>
    </row>
    <row r="76" spans="1:6" x14ac:dyDescent="0.25">
      <c r="A76" s="94"/>
      <c r="B76" s="72"/>
      <c r="C76" s="73"/>
      <c r="D76" s="74"/>
      <c r="E76" s="75"/>
      <c r="F76" s="36"/>
    </row>
    <row r="77" spans="1:6" x14ac:dyDescent="0.25">
      <c r="A77" s="62" t="s">
        <v>114</v>
      </c>
      <c r="B77" s="63" t="s">
        <v>35</v>
      </c>
      <c r="C77" s="64">
        <f>E77*12*B6</f>
        <v>60511.86</v>
      </c>
      <c r="D77" s="65">
        <f>C77/12</f>
        <v>5042.6549999999997</v>
      </c>
      <c r="E77" s="99">
        <v>0.81</v>
      </c>
      <c r="F77" s="36"/>
    </row>
    <row r="78" spans="1:6" x14ac:dyDescent="0.25">
      <c r="A78" s="71"/>
      <c r="B78" s="72"/>
      <c r="C78" s="73"/>
      <c r="D78" s="74"/>
      <c r="E78" s="75"/>
      <c r="F78" s="36"/>
    </row>
    <row r="79" spans="1:6" x14ac:dyDescent="0.25">
      <c r="A79" s="137" t="s">
        <v>115</v>
      </c>
      <c r="B79" s="35" t="s">
        <v>35</v>
      </c>
      <c r="C79" s="123">
        <f>D79*12</f>
        <v>13447.079999999998</v>
      </c>
      <c r="D79" s="65">
        <f>E79*B6</f>
        <v>1120.5899999999999</v>
      </c>
      <c r="E79" s="70">
        <v>0.18</v>
      </c>
      <c r="F79" s="36"/>
    </row>
    <row r="80" spans="1:6" x14ac:dyDescent="0.25">
      <c r="A80" s="138" t="s">
        <v>102</v>
      </c>
      <c r="B80" s="35"/>
      <c r="C80" s="68"/>
      <c r="D80" s="74"/>
      <c r="E80" s="70"/>
      <c r="F80" s="36"/>
    </row>
    <row r="81" spans="1:8" x14ac:dyDescent="0.25">
      <c r="A81" s="67" t="s">
        <v>116</v>
      </c>
      <c r="B81" s="63" t="s">
        <v>35</v>
      </c>
      <c r="C81" s="64">
        <f>E81*12*B6</f>
        <v>88900.14</v>
      </c>
      <c r="D81" s="65">
        <f>C81/12</f>
        <v>7408.3450000000003</v>
      </c>
      <c r="E81" s="99">
        <v>1.19</v>
      </c>
      <c r="F81" s="36"/>
    </row>
    <row r="82" spans="1:8" x14ac:dyDescent="0.25">
      <c r="A82" s="67" t="s">
        <v>103</v>
      </c>
      <c r="B82" s="35"/>
      <c r="C82" s="68"/>
      <c r="D82" s="69"/>
      <c r="E82" s="70"/>
      <c r="F82" s="36"/>
    </row>
    <row r="83" spans="1:8" x14ac:dyDescent="0.25">
      <c r="A83" s="67" t="s">
        <v>104</v>
      </c>
      <c r="B83" s="35"/>
      <c r="C83" s="68"/>
      <c r="D83" s="74"/>
      <c r="E83" s="70"/>
      <c r="F83" s="36"/>
    </row>
    <row r="84" spans="1:8" x14ac:dyDescent="0.25">
      <c r="A84" s="62" t="s">
        <v>117</v>
      </c>
      <c r="B84" s="63" t="s">
        <v>35</v>
      </c>
      <c r="C84" s="139">
        <f>D84*12</f>
        <v>48558.9</v>
      </c>
      <c r="D84" s="65">
        <f>B8*E84</f>
        <v>4046.5750000000003</v>
      </c>
      <c r="E84" s="66">
        <v>0.65</v>
      </c>
      <c r="F84" s="36"/>
    </row>
    <row r="85" spans="1:8" x14ac:dyDescent="0.25">
      <c r="A85" s="71" t="s">
        <v>105</v>
      </c>
      <c r="B85" s="72"/>
      <c r="C85" s="140"/>
      <c r="D85" s="74"/>
      <c r="E85" s="75"/>
      <c r="F85" s="36"/>
    </row>
    <row r="86" spans="1:8" x14ac:dyDescent="0.25">
      <c r="A86" s="100" t="s">
        <v>82</v>
      </c>
      <c r="B86" s="63"/>
      <c r="C86" s="101">
        <f>C18+C21+C23+C27+C30+C48+C71+C75+C73+C69+C77+C81+C79+C84</f>
        <v>1557620.0999999999</v>
      </c>
      <c r="D86" s="101">
        <f>D18+D21+D23+D27+D30+D48+D71+D75+D73+D69+D77+D81+D79+D84</f>
        <v>129801.67499999999</v>
      </c>
      <c r="E86" s="66">
        <f>E18+E21+E23+E27+E30+E48+E71+E75+E73+E69+E77+E81+E79+E84</f>
        <v>20.849999999999998</v>
      </c>
      <c r="F86" s="36"/>
    </row>
    <row r="87" spans="1:8" x14ac:dyDescent="0.25">
      <c r="A87" s="102" t="s">
        <v>83</v>
      </c>
      <c r="B87" s="72"/>
      <c r="C87" s="73"/>
      <c r="D87" s="74"/>
      <c r="E87" s="75"/>
      <c r="F87" s="36"/>
    </row>
    <row r="88" spans="1:8" ht="18.75" x14ac:dyDescent="0.3">
      <c r="A88" s="62" t="s">
        <v>118</v>
      </c>
      <c r="B88" s="63"/>
      <c r="C88" s="103">
        <f>E88*12*B6</f>
        <v>155388.48000000001</v>
      </c>
      <c r="D88" s="98">
        <f>C88/12</f>
        <v>12949.04</v>
      </c>
      <c r="E88" s="66">
        <v>2.08</v>
      </c>
      <c r="F88" s="134"/>
    </row>
    <row r="89" spans="1:8" x14ac:dyDescent="0.25">
      <c r="A89" s="67" t="s">
        <v>95</v>
      </c>
      <c r="B89" s="35"/>
      <c r="C89" s="68"/>
      <c r="D89" s="69"/>
      <c r="E89" s="38"/>
      <c r="F89" s="36"/>
    </row>
    <row r="90" spans="1:8" x14ac:dyDescent="0.25">
      <c r="A90" s="62" t="s">
        <v>84</v>
      </c>
      <c r="B90" s="104"/>
      <c r="C90" s="103">
        <f>C86+C88</f>
        <v>1713008.5799999998</v>
      </c>
      <c r="D90" s="105">
        <f>D86+D88</f>
        <v>142750.715</v>
      </c>
      <c r="E90" s="66">
        <f>E86+E88</f>
        <v>22.93</v>
      </c>
      <c r="F90" s="36"/>
    </row>
    <row r="91" spans="1:8" ht="15.75" thickBot="1" x14ac:dyDescent="0.3">
      <c r="A91" s="142" t="s">
        <v>85</v>
      </c>
      <c r="B91" s="106"/>
      <c r="C91" s="143"/>
      <c r="D91" s="144"/>
      <c r="E91" s="145"/>
      <c r="F91" s="36"/>
    </row>
    <row r="92" spans="1:8" x14ac:dyDescent="0.25">
      <c r="A92" s="107"/>
      <c r="B92" s="8"/>
      <c r="C92" s="107"/>
      <c r="D92" s="107"/>
      <c r="E92" s="36"/>
      <c r="F92" s="36"/>
    </row>
    <row r="93" spans="1:8" x14ac:dyDescent="0.25">
      <c r="A93" s="107"/>
      <c r="B93" s="8"/>
      <c r="C93" s="107"/>
      <c r="D93" s="107"/>
      <c r="E93" s="36"/>
      <c r="F93" s="36"/>
    </row>
    <row r="94" spans="1:8" ht="15.75" thickBot="1" x14ac:dyDescent="0.3">
      <c r="A94" s="107"/>
      <c r="B94" s="8"/>
      <c r="C94" s="107"/>
      <c r="D94" s="107"/>
      <c r="E94" s="36"/>
      <c r="F94" s="36"/>
    </row>
    <row r="95" spans="1:8" x14ac:dyDescent="0.25">
      <c r="A95" s="108" t="s">
        <v>106</v>
      </c>
      <c r="B95" s="109"/>
      <c r="C95" s="110">
        <f>C98+C104+C106</f>
        <v>647701.02</v>
      </c>
      <c r="D95" s="111">
        <f>D98+D104+D106</f>
        <v>53975.084999999999</v>
      </c>
      <c r="E95" s="112">
        <f>E98+E104+E106</f>
        <v>8.67</v>
      </c>
      <c r="F95" s="36"/>
      <c r="G95" s="85"/>
      <c r="H95" s="85"/>
    </row>
    <row r="96" spans="1:8" ht="15.75" thickBot="1" x14ac:dyDescent="0.3">
      <c r="A96" s="113"/>
      <c r="B96" s="114"/>
      <c r="C96" s="115"/>
      <c r="D96" s="116"/>
      <c r="E96" s="117"/>
      <c r="F96" s="36"/>
    </row>
    <row r="97" spans="1:6" x14ac:dyDescent="0.25">
      <c r="A97" s="118" t="s">
        <v>107</v>
      </c>
      <c r="B97" s="109" t="s">
        <v>86</v>
      </c>
      <c r="C97" s="119"/>
      <c r="D97" s="120"/>
      <c r="E97" s="121"/>
      <c r="F97" s="36"/>
    </row>
    <row r="98" spans="1:6" x14ac:dyDescent="0.25">
      <c r="A98" s="122" t="s">
        <v>87</v>
      </c>
      <c r="B98" s="35"/>
      <c r="C98" s="123">
        <f>D98*12</f>
        <v>94876.62</v>
      </c>
      <c r="D98" s="98">
        <f>E98*B6</f>
        <v>7906.3850000000002</v>
      </c>
      <c r="E98" s="124">
        <v>1.27</v>
      </c>
      <c r="F98" s="48"/>
    </row>
    <row r="99" spans="1:6" ht="15.75" thickBot="1" x14ac:dyDescent="0.3">
      <c r="A99" s="125"/>
      <c r="B99" s="114"/>
      <c r="C99" s="115"/>
      <c r="D99" s="116"/>
      <c r="E99" s="117"/>
      <c r="F99" s="36"/>
    </row>
    <row r="100" spans="1:6" x14ac:dyDescent="0.25">
      <c r="A100" s="122" t="s">
        <v>108</v>
      </c>
      <c r="B100" s="35" t="s">
        <v>81</v>
      </c>
      <c r="C100" s="123"/>
      <c r="D100" s="98"/>
      <c r="E100" s="70"/>
      <c r="F100" s="36"/>
    </row>
    <row r="101" spans="1:6" x14ac:dyDescent="0.25">
      <c r="A101" s="122" t="s">
        <v>100</v>
      </c>
      <c r="B101" s="35"/>
      <c r="C101" s="123"/>
      <c r="D101" s="98"/>
      <c r="E101" s="70"/>
      <c r="F101" s="36"/>
    </row>
    <row r="102" spans="1:6" x14ac:dyDescent="0.25">
      <c r="A102" s="122" t="s">
        <v>101</v>
      </c>
      <c r="B102" s="35"/>
      <c r="C102" s="123"/>
      <c r="D102" s="98"/>
      <c r="E102" s="70"/>
      <c r="F102" s="36"/>
    </row>
    <row r="103" spans="1:6" x14ac:dyDescent="0.25">
      <c r="A103" s="122" t="s">
        <v>96</v>
      </c>
      <c r="B103" s="35"/>
      <c r="C103" s="123"/>
      <c r="D103" s="98"/>
      <c r="E103" s="70"/>
      <c r="F103" s="36"/>
    </row>
    <row r="104" spans="1:6" x14ac:dyDescent="0.25">
      <c r="A104" s="122" t="s">
        <v>88</v>
      </c>
      <c r="B104" s="35"/>
      <c r="C104" s="123">
        <f>D104*12</f>
        <v>508747.86</v>
      </c>
      <c r="D104" s="98">
        <f>E104*B6</f>
        <v>42395.654999999999</v>
      </c>
      <c r="E104" s="124">
        <v>6.81</v>
      </c>
      <c r="F104" s="48"/>
    </row>
    <row r="105" spans="1:6" ht="15.75" thickBot="1" x14ac:dyDescent="0.3">
      <c r="A105" s="126"/>
      <c r="B105" s="114"/>
      <c r="C105" s="127"/>
      <c r="D105" s="128"/>
      <c r="E105" s="117"/>
      <c r="F105" s="36"/>
    </row>
    <row r="106" spans="1:6" x14ac:dyDescent="0.25">
      <c r="A106" s="118" t="s">
        <v>109</v>
      </c>
      <c r="B106" s="109" t="s">
        <v>89</v>
      </c>
      <c r="C106" s="119">
        <f>D106*12</f>
        <v>44076.539999999994</v>
      </c>
      <c r="D106" s="120">
        <f>E106*B6</f>
        <v>3673.0449999999996</v>
      </c>
      <c r="E106" s="112">
        <v>0.59</v>
      </c>
      <c r="F106" s="129"/>
    </row>
    <row r="107" spans="1:6" ht="15.75" thickBot="1" x14ac:dyDescent="0.3">
      <c r="A107" s="126" t="s">
        <v>90</v>
      </c>
      <c r="B107" s="114"/>
      <c r="C107" s="127"/>
      <c r="D107" s="128"/>
      <c r="E107" s="117"/>
      <c r="F107" s="129"/>
    </row>
    <row r="108" spans="1:6" x14ac:dyDescent="0.25">
      <c r="A108" s="129"/>
      <c r="B108" s="36"/>
      <c r="C108" s="68"/>
      <c r="D108" s="68"/>
      <c r="E108" s="68"/>
      <c r="F108" s="129"/>
    </row>
    <row r="109" spans="1:6" x14ac:dyDescent="0.25">
      <c r="A109" s="149"/>
      <c r="B109" s="36"/>
      <c r="C109" s="149"/>
      <c r="D109" s="68"/>
      <c r="E109" s="141"/>
      <c r="F109" s="129"/>
    </row>
    <row r="110" spans="1:6" ht="15.75" x14ac:dyDescent="0.25">
      <c r="A110" s="130"/>
      <c r="B110" s="130"/>
      <c r="C110" s="8"/>
      <c r="D110" s="8"/>
      <c r="E110" s="48"/>
      <c r="F110" s="36"/>
    </row>
    <row r="111" spans="1:6" ht="15.75" x14ac:dyDescent="0.25">
      <c r="A111" s="130"/>
      <c r="B111" s="130"/>
      <c r="C111" s="130"/>
      <c r="D111" s="130"/>
      <c r="E111" s="36"/>
      <c r="F111" s="36"/>
    </row>
    <row r="112" spans="1:6" x14ac:dyDescent="0.25">
      <c r="A112" s="8"/>
      <c r="B112" s="8"/>
      <c r="C112" s="8"/>
      <c r="D112" s="8"/>
      <c r="E112" s="48"/>
      <c r="F112" s="36"/>
    </row>
    <row r="113" spans="1:6" x14ac:dyDescent="0.25">
      <c r="A113" s="8"/>
      <c r="B113" s="8"/>
      <c r="C113" s="8"/>
      <c r="D113" s="8"/>
      <c r="E113" s="48"/>
      <c r="F113" s="36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2023-05-26T04:50:13Z</dcterms:modified>
</cp:coreProperties>
</file>