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AF1753D2-0AA6-4307-9620-2DC7A9A676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8" l="1"/>
  <c r="E82" i="8"/>
  <c r="E86" i="8" s="1"/>
  <c r="B6" i="8"/>
  <c r="D102" i="8" s="1"/>
  <c r="C102" i="8" s="1"/>
  <c r="C30" i="8" l="1"/>
  <c r="D30" i="8" s="1"/>
  <c r="C18" i="8"/>
  <c r="D18" i="8" s="1"/>
  <c r="C23" i="8"/>
  <c r="D23" i="8" s="1"/>
  <c r="C67" i="8"/>
  <c r="D67" i="8" s="1"/>
  <c r="C75" i="8"/>
  <c r="D75" i="8" s="1"/>
  <c r="C21" i="8"/>
  <c r="D21" i="8" s="1"/>
  <c r="C27" i="8"/>
  <c r="D27" i="8" s="1"/>
  <c r="C46" i="8"/>
  <c r="D46" i="8" s="1"/>
  <c r="C73" i="8"/>
  <c r="D73" i="8" s="1"/>
  <c r="C77" i="8"/>
  <c r="D77" i="8" s="1"/>
  <c r="D80" i="8"/>
  <c r="C80" i="8" s="1"/>
  <c r="C84" i="8"/>
  <c r="D84" i="8" s="1"/>
  <c r="D95" i="8"/>
  <c r="D97" i="8"/>
  <c r="C97" i="8" s="1"/>
  <c r="C82" i="8" l="1"/>
  <c r="C86" i="8" s="1"/>
  <c r="C95" i="8"/>
  <c r="C92" i="8" s="1"/>
  <c r="D92" i="8"/>
  <c r="D82" i="8"/>
  <c r="D86" i="8" s="1"/>
</calcChain>
</file>

<file path=xl/sharedStrings.xml><?xml version="1.0" encoding="utf-8"?>
<sst xmlns="http://schemas.openxmlformats.org/spreadsheetml/2006/main" count="147" uniqueCount="121">
  <si>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</si>
  <si>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</si>
  <si>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</si>
  <si>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</si>
  <si>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</si>
  <si>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</si>
  <si>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</si>
  <si>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</si>
  <si>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</si>
  <si>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</si>
  <si>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</si>
  <si>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</si>
  <si>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</si>
  <si>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</si>
  <si>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</si>
  <si>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</si>
  <si>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</si>
  <si>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</si>
  <si>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</si>
  <si>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</si>
  <si>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</si>
  <si>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</si>
  <si>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</si>
  <si>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</si>
  <si>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</si>
  <si>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</si>
  <si>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</si>
  <si>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</si>
  <si>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</si>
  <si>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</si>
  <si>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</si>
  <si>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</si>
  <si>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</si>
  <si>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</si>
  <si>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</si>
  <si>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</si>
  <si>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</si>
  <si>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</si>
  <si>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</si>
  <si>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</si>
  <si>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</si>
  <si>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</si>
  <si>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</si>
  <si>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</si>
  <si>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</si>
  <si>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</si>
  <si>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</si>
  <si>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</si>
  <si>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</si>
  <si>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</si>
  <si>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</si>
  <si>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</si>
  <si>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</si>
  <si>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</si>
  <si>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</si>
  <si>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</si>
  <si>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</si>
  <si>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</si>
  <si>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</si>
  <si>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</si>
  <si>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</si>
  <si>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</si>
  <si>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</si>
  <si>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</si>
  <si>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</si>
  <si>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</si>
  <si>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</si>
  <si>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</si>
  <si>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</si>
  <si>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</si>
  <si>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</si>
  <si>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</si>
  <si>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</si>
  <si>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</si>
  <si>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</si>
  <si>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</si>
  <si>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</si>
  <si>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</si>
  <si>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</si>
  <si>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</si>
  <si>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(стрижка,аэрация,обработка,внесение удобрений и т.д)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</si>
  <si>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</si>
  <si>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</si>
  <si>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</si>
  <si>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</si>
  <si>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</si>
  <si>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</si>
  <si>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</si>
  <si>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</si>
  <si>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давления холодного водоснабжения,</t>
  </si>
  <si>
    <t>1. Механизированная уборка</t>
  </si>
  <si>
    <t>2.   Охранные услуги комплекса:</t>
  </si>
  <si>
    <t xml:space="preserve"> пожаротушения</t>
  </si>
  <si>
    <t>3. Обслуживание газонов</t>
  </si>
  <si>
    <t>Период: Апрель - Сентябрь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</si>
  <si>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</si>
  <si>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</si>
  <si>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</si>
  <si>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</si>
  <si>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</si>
  <si>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</si>
  <si>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  7-13</t>
  </si>
  <si>
    <t xml:space="preserve">        1 пост физической охраны на КПП</t>
  </si>
  <si>
    <t xml:space="preserve">       1 пост физической охраны на Периметре</t>
  </si>
  <si>
    <t xml:space="preserve">        2 шлагбаума; 5 калиток;</t>
  </si>
  <si>
    <t xml:space="preserve">Влажное подметание пола в лифтах, </t>
  </si>
  <si>
    <t>протирка лифтовых кабин</t>
  </si>
  <si>
    <t xml:space="preserve"> Дополнительные работы (услуги):</t>
  </si>
  <si>
    <t xml:space="preserve"> Дополнительные  работы и услуги,</t>
  </si>
  <si>
    <t>включая расходы на управление:</t>
  </si>
  <si>
    <t>Уборка приямков и входов в подвал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</si>
  <si>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</si>
  <si>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</si>
  <si>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</si>
  <si>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</si>
  <si>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</si>
  <si>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</si>
  <si>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13. Обслуживание  дизель-генераторной</t>
  </si>
  <si>
    <t xml:space="preserve">14. Услуги и работы по управлению </t>
  </si>
  <si>
    <t>Адрес: Новосибирская область, г.Новосибирск, Калининский район, ул.Мясниковой, 30</t>
  </si>
  <si>
    <t xml:space="preserve">                  в многоквартирном доме  условия их оказания и выполнения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</si>
</sst>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1" xfId="1" applyFont="1" applyFill="1" applyBorder="1" applyAlignment="1">
      <alignment horizontal="center" vertical="top" wrapText="1"/>
    </xf>
    <xf numFmtId="2" fontId="10" fillId="0" borderId="33" xfId="1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0" fontId="10" fillId="0" borderId="31" xfId="1" applyFont="1" applyFill="1" applyBorder="1" applyAlignment="1">
      <alignment horizontal="left" vertical="center" wrapText="1"/>
    </xf>
    <xf numFmtId="0" fontId="16" fillId="0" borderId="34" xfId="0" applyFont="1" applyBorder="1" applyAlignment="1">
      <alignment vertical="center"/>
    </xf>
    <xf numFmtId="164" fontId="10" fillId="0" borderId="33" xfId="1" applyNumberFormat="1" applyFont="1" applyFill="1" applyBorder="1" applyAlignment="1">
      <alignment horizontal="center" vertical="center" wrapText="1"/>
    </xf>
    <xf numFmtId="2" fontId="18" fillId="0" borderId="33" xfId="1" applyNumberFormat="1" applyFont="1" applyFill="1" applyBorder="1" applyAlignment="1">
      <alignment horizontal="center" vertical="center" wrapText="1"/>
    </xf>
    <xf numFmtId="0" fontId="17" fillId="0" borderId="31" xfId="0" applyFont="1" applyBorder="1"/>
    <xf numFmtId="0" fontId="3" fillId="0" borderId="32" xfId="0" applyFont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36" xfId="0" applyFont="1" applyBorder="1"/>
    <xf numFmtId="0" fontId="3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35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1" xfId="0" applyFont="1" applyBorder="1"/>
    <xf numFmtId="0" fontId="19" fillId="0" borderId="36" xfId="0" applyFont="1" applyBorder="1"/>
    <xf numFmtId="0" fontId="3" fillId="0" borderId="32" xfId="0" applyFont="1" applyBorder="1"/>
    <xf numFmtId="2" fontId="17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39" xfId="0" applyFont="1" applyBorder="1"/>
    <xf numFmtId="0" fontId="3" fillId="0" borderId="39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36" xfId="1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2" xfId="1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left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7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40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/>
    <xf numFmtId="17" fontId="3" fillId="0" borderId="16" xfId="0" applyNumberFormat="1" applyFont="1" applyBorder="1" applyAlignment="1">
      <alignment horizontal="right"/>
    </xf>
    <xf numFmtId="0" fontId="3" fillId="0" borderId="0" xfId="0" applyFont="1" applyFill="1" applyBorder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0"/>
  <sheetViews>
    <sheetView tabSelected="1" workbookViewId="0">
      <selection activeCell="A3" sqref="A3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120</v>
      </c>
      <c r="B2" s="4"/>
      <c r="C2" s="4"/>
      <c r="D2" s="4"/>
      <c r="E2" s="2"/>
      <c r="F2" s="2"/>
    </row>
    <row r="3" spans="1:6" ht="18.75" x14ac:dyDescent="0.3">
      <c r="A3" s="5" t="s">
        <v>119</v>
      </c>
      <c r="B3" s="5"/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32596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31086</v>
      </c>
      <c r="C8" s="13"/>
      <c r="D8" s="13"/>
      <c r="E8" s="14"/>
      <c r="F8" s="10"/>
    </row>
    <row r="9" spans="1:6" x14ac:dyDescent="0.25">
      <c r="A9" s="11" t="s">
        <v>6</v>
      </c>
      <c r="B9" s="16">
        <v>1510</v>
      </c>
      <c r="C9" s="10"/>
      <c r="D9" s="10"/>
      <c r="E9" s="20"/>
      <c r="F9" s="10"/>
    </row>
    <row r="10" spans="1:6" x14ac:dyDescent="0.25">
      <c r="A10" s="21" t="s">
        <v>7</v>
      </c>
      <c r="B10" s="144" t="s">
        <v>101</v>
      </c>
      <c r="C10" s="23"/>
      <c r="D10" s="23"/>
      <c r="E10" s="24"/>
      <c r="F10" s="10"/>
    </row>
    <row r="11" spans="1:6" x14ac:dyDescent="0.25">
      <c r="A11" s="25" t="s">
        <v>8</v>
      </c>
      <c r="B11" s="22">
        <v>12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3813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126">
        <f>E18*B6*12</f>
        <v>1502023.6799999999</v>
      </c>
      <c r="D18" s="47">
        <f>C18/12</f>
        <v>125168.64</v>
      </c>
      <c r="E18" s="48">
        <v>3.84</v>
      </c>
      <c r="F18" s="49"/>
    </row>
    <row r="19" spans="1:6" ht="160.5" customHeight="1" x14ac:dyDescent="0.25">
      <c r="A19" s="50" t="s">
        <v>86</v>
      </c>
      <c r="B19" s="121" t="s">
        <v>87</v>
      </c>
      <c r="C19" s="127"/>
      <c r="D19" s="51"/>
      <c r="E19" s="123"/>
      <c r="F19" s="38"/>
    </row>
    <row r="20" spans="1:6" ht="155.25" hidden="1" customHeight="1" x14ac:dyDescent="0.25">
      <c r="A20" s="118"/>
      <c r="B20" s="52"/>
      <c r="C20" s="128"/>
      <c r="D20" s="122"/>
      <c r="E20" s="124"/>
      <c r="F20" s="38"/>
    </row>
    <row r="21" spans="1:6" ht="42.75" x14ac:dyDescent="0.25">
      <c r="A21" s="53" t="s">
        <v>27</v>
      </c>
      <c r="B21" s="54"/>
      <c r="C21" s="129">
        <f>E21*B6*12</f>
        <v>1052198.8800000001</v>
      </c>
      <c r="D21" s="55">
        <f>C21/12</f>
        <v>87683.24</v>
      </c>
      <c r="E21" s="125">
        <v>2.69</v>
      </c>
      <c r="F21" s="38"/>
    </row>
    <row r="22" spans="1:6" ht="149.25" customHeight="1" x14ac:dyDescent="0.25">
      <c r="A22" s="50" t="s">
        <v>86</v>
      </c>
      <c r="B22" s="121" t="s">
        <v>88</v>
      </c>
      <c r="C22" s="130"/>
      <c r="D22" s="56"/>
      <c r="E22" s="125"/>
      <c r="F22" s="38"/>
    </row>
    <row r="23" spans="1:6" x14ac:dyDescent="0.25">
      <c r="A23" s="57" t="s">
        <v>28</v>
      </c>
      <c r="B23" s="58" t="s">
        <v>29</v>
      </c>
      <c r="C23" s="131">
        <f>E23*12*B6</f>
        <v>524143.68000000005</v>
      </c>
      <c r="D23" s="59">
        <f>C23/12</f>
        <v>43678.640000000007</v>
      </c>
      <c r="E23" s="60">
        <v>1.34</v>
      </c>
      <c r="F23" s="38"/>
    </row>
    <row r="24" spans="1:6" x14ac:dyDescent="0.25">
      <c r="A24" s="61" t="s">
        <v>30</v>
      </c>
      <c r="B24" s="37" t="s">
        <v>31</v>
      </c>
      <c r="C24" s="132"/>
      <c r="D24" s="63"/>
      <c r="E24" s="64" t="s">
        <v>21</v>
      </c>
      <c r="F24" s="38"/>
    </row>
    <row r="25" spans="1:6" x14ac:dyDescent="0.25">
      <c r="A25" s="61" t="s">
        <v>32</v>
      </c>
      <c r="B25" s="37" t="s">
        <v>33</v>
      </c>
      <c r="C25" s="132"/>
      <c r="D25" s="63"/>
      <c r="E25" s="64"/>
      <c r="F25" s="38"/>
    </row>
    <row r="26" spans="1:6" x14ac:dyDescent="0.25">
      <c r="A26" s="61"/>
      <c r="B26" s="37"/>
      <c r="C26" s="132"/>
      <c r="D26" s="63"/>
      <c r="E26" s="64"/>
      <c r="F26" s="38"/>
    </row>
    <row r="27" spans="1:6" x14ac:dyDescent="0.25">
      <c r="A27" s="57" t="s">
        <v>34</v>
      </c>
      <c r="B27" s="58" t="s">
        <v>35</v>
      </c>
      <c r="C27" s="131">
        <f>E27*12*B6</f>
        <v>89964.96</v>
      </c>
      <c r="D27" s="59">
        <f>C27/12</f>
        <v>7497.0800000000008</v>
      </c>
      <c r="E27" s="60">
        <v>0.23</v>
      </c>
      <c r="F27" s="38"/>
    </row>
    <row r="28" spans="1:6" x14ac:dyDescent="0.25">
      <c r="A28" s="61" t="s">
        <v>36</v>
      </c>
      <c r="B28" s="37"/>
      <c r="C28" s="132"/>
      <c r="D28" s="63"/>
      <c r="E28" s="64"/>
      <c r="F28" s="38"/>
    </row>
    <row r="29" spans="1:6" x14ac:dyDescent="0.25">
      <c r="A29" s="65" t="s">
        <v>37</v>
      </c>
      <c r="B29" s="66"/>
      <c r="C29" s="133"/>
      <c r="D29" s="67"/>
      <c r="E29" s="68"/>
      <c r="F29" s="49"/>
    </row>
    <row r="30" spans="1:6" ht="28.5" x14ac:dyDescent="0.25">
      <c r="A30" s="69" t="s">
        <v>38</v>
      </c>
      <c r="B30" s="58"/>
      <c r="C30" s="134">
        <f>E30*12*B6</f>
        <v>2030078.8800000001</v>
      </c>
      <c r="D30" s="70">
        <f>C30/12</f>
        <v>169173.24000000002</v>
      </c>
      <c r="E30" s="71">
        <v>5.19</v>
      </c>
      <c r="F30" s="38"/>
    </row>
    <row r="31" spans="1:6" x14ac:dyDescent="0.25">
      <c r="A31" s="42" t="s">
        <v>39</v>
      </c>
      <c r="B31" s="72" t="s">
        <v>40</v>
      </c>
      <c r="C31" s="135"/>
      <c r="D31" s="73"/>
      <c r="E31" s="74"/>
      <c r="F31" s="38"/>
    </row>
    <row r="32" spans="1:6" x14ac:dyDescent="0.25">
      <c r="A32" s="42" t="s">
        <v>41</v>
      </c>
      <c r="B32" s="75" t="s">
        <v>42</v>
      </c>
      <c r="C32" s="135"/>
      <c r="D32" s="73"/>
      <c r="E32" s="74"/>
      <c r="F32" s="38"/>
    </row>
    <row r="33" spans="1:8" x14ac:dyDescent="0.25">
      <c r="A33" s="42" t="s">
        <v>43</v>
      </c>
      <c r="B33" s="75" t="s">
        <v>44</v>
      </c>
      <c r="C33" s="135"/>
      <c r="D33" s="73"/>
      <c r="E33" s="74"/>
      <c r="F33" s="49"/>
    </row>
    <row r="34" spans="1:8" x14ac:dyDescent="0.25">
      <c r="A34" s="42" t="s">
        <v>45</v>
      </c>
      <c r="B34" s="75" t="s">
        <v>46</v>
      </c>
      <c r="C34" s="135"/>
      <c r="D34" s="73"/>
      <c r="E34" s="74"/>
      <c r="F34" s="49"/>
    </row>
    <row r="35" spans="1:8" x14ac:dyDescent="0.25">
      <c r="A35" s="42" t="s">
        <v>105</v>
      </c>
      <c r="B35" s="75"/>
      <c r="C35" s="135"/>
      <c r="D35" s="73"/>
      <c r="E35" s="74"/>
      <c r="F35" s="49"/>
    </row>
    <row r="36" spans="1:8" x14ac:dyDescent="0.25">
      <c r="A36" s="42" t="s">
        <v>106</v>
      </c>
      <c r="B36" s="75" t="s">
        <v>48</v>
      </c>
      <c r="C36" s="135"/>
      <c r="D36" s="73"/>
      <c r="E36" s="74"/>
      <c r="F36" s="49"/>
    </row>
    <row r="37" spans="1:8" x14ac:dyDescent="0.25">
      <c r="A37" s="76" t="s">
        <v>47</v>
      </c>
      <c r="B37" s="75" t="s">
        <v>60</v>
      </c>
      <c r="C37" s="135"/>
      <c r="D37" s="73"/>
      <c r="E37" s="74"/>
      <c r="F37" s="49"/>
    </row>
    <row r="38" spans="1:8" x14ac:dyDescent="0.25">
      <c r="A38" s="76" t="s">
        <v>100</v>
      </c>
      <c r="B38" s="75"/>
      <c r="C38" s="135"/>
      <c r="D38" s="73"/>
      <c r="E38" s="74"/>
      <c r="F38" s="49"/>
    </row>
    <row r="39" spans="1:8" x14ac:dyDescent="0.25">
      <c r="A39" s="76" t="s">
        <v>99</v>
      </c>
      <c r="B39" s="75" t="s">
        <v>49</v>
      </c>
      <c r="C39" s="135"/>
      <c r="D39" s="73"/>
      <c r="E39" s="74"/>
      <c r="F39" s="49"/>
    </row>
    <row r="40" spans="1:8" x14ac:dyDescent="0.25">
      <c r="A40" s="76" t="s">
        <v>50</v>
      </c>
      <c r="B40" s="75"/>
      <c r="C40" s="135"/>
      <c r="D40" s="73"/>
      <c r="E40" s="74"/>
      <c r="F40" s="49"/>
    </row>
    <row r="41" spans="1:8" x14ac:dyDescent="0.25">
      <c r="A41" s="76" t="s">
        <v>51</v>
      </c>
      <c r="B41" s="75" t="s">
        <v>25</v>
      </c>
      <c r="C41" s="135"/>
      <c r="D41" s="73"/>
      <c r="E41" s="74"/>
      <c r="F41" s="49"/>
    </row>
    <row r="42" spans="1:8" x14ac:dyDescent="0.25">
      <c r="A42" s="76" t="s">
        <v>52</v>
      </c>
      <c r="B42" s="75"/>
      <c r="C42" s="135"/>
      <c r="D42" s="73"/>
      <c r="E42" s="74"/>
      <c r="F42" s="49"/>
    </row>
    <row r="43" spans="1:8" x14ac:dyDescent="0.25">
      <c r="A43" s="76" t="s">
        <v>97</v>
      </c>
      <c r="B43" s="75"/>
      <c r="C43" s="135"/>
      <c r="D43" s="73"/>
      <c r="E43" s="74"/>
      <c r="F43" s="49"/>
    </row>
    <row r="44" spans="1:8" x14ac:dyDescent="0.25">
      <c r="A44" s="76" t="s">
        <v>98</v>
      </c>
      <c r="B44" s="75" t="s">
        <v>26</v>
      </c>
      <c r="C44" s="135"/>
      <c r="D44" s="73"/>
      <c r="E44" s="74"/>
      <c r="F44" s="49"/>
    </row>
    <row r="45" spans="1:8" x14ac:dyDescent="0.25">
      <c r="A45" s="42"/>
      <c r="B45" s="37"/>
      <c r="C45" s="36"/>
      <c r="D45" s="39"/>
      <c r="E45" s="40"/>
      <c r="F45" s="49"/>
    </row>
    <row r="46" spans="1:8" ht="44.25" customHeight="1" x14ac:dyDescent="0.25">
      <c r="A46" s="69" t="s">
        <v>53</v>
      </c>
      <c r="B46" s="58"/>
      <c r="C46" s="131">
        <f>E46*12*B6</f>
        <v>3414756.96</v>
      </c>
      <c r="D46" s="59">
        <f>C46/12</f>
        <v>284563.08</v>
      </c>
      <c r="E46" s="60">
        <v>8.73</v>
      </c>
      <c r="F46" s="49"/>
      <c r="G46" s="77" t="s">
        <v>21</v>
      </c>
      <c r="H46" t="s">
        <v>21</v>
      </c>
    </row>
    <row r="47" spans="1:8" x14ac:dyDescent="0.25">
      <c r="A47" s="78" t="s">
        <v>54</v>
      </c>
      <c r="B47" s="58"/>
      <c r="C47" s="136"/>
      <c r="D47" s="79"/>
      <c r="E47" s="80"/>
      <c r="F47" s="120"/>
    </row>
    <row r="48" spans="1:8" x14ac:dyDescent="0.25">
      <c r="A48" s="81" t="s">
        <v>55</v>
      </c>
      <c r="B48" s="66"/>
      <c r="C48" s="137"/>
      <c r="D48" s="82"/>
      <c r="E48" s="83"/>
      <c r="F48" s="38"/>
    </row>
    <row r="49" spans="1:6" x14ac:dyDescent="0.25">
      <c r="A49" s="84" t="s">
        <v>56</v>
      </c>
      <c r="B49" s="37"/>
      <c r="C49" s="36"/>
      <c r="D49" s="39"/>
      <c r="E49" s="40"/>
      <c r="F49" s="38"/>
    </row>
    <row r="50" spans="1:6" x14ac:dyDescent="0.25">
      <c r="A50" s="84" t="s">
        <v>57</v>
      </c>
      <c r="B50" s="37" t="s">
        <v>58</v>
      </c>
      <c r="C50" s="36"/>
      <c r="D50" s="39"/>
      <c r="E50" s="40"/>
      <c r="F50" s="38"/>
    </row>
    <row r="51" spans="1:6" x14ac:dyDescent="0.25">
      <c r="A51" s="85" t="s">
        <v>59</v>
      </c>
      <c r="B51" s="37" t="s">
        <v>60</v>
      </c>
      <c r="C51" s="36"/>
      <c r="D51" s="39"/>
      <c r="E51" s="40"/>
      <c r="F51" s="38"/>
    </row>
    <row r="52" spans="1:6" x14ac:dyDescent="0.25">
      <c r="A52" s="84" t="s">
        <v>61</v>
      </c>
      <c r="B52" s="37" t="s">
        <v>58</v>
      </c>
      <c r="C52" s="36"/>
      <c r="D52" s="39"/>
      <c r="E52" s="40"/>
      <c r="F52" s="38"/>
    </row>
    <row r="53" spans="1:6" x14ac:dyDescent="0.25">
      <c r="A53" s="85" t="s">
        <v>83</v>
      </c>
      <c r="B53" s="37" t="s">
        <v>60</v>
      </c>
      <c r="C53" s="36"/>
      <c r="D53" s="39"/>
      <c r="E53" s="40"/>
      <c r="F53" s="38"/>
    </row>
    <row r="54" spans="1:6" x14ac:dyDescent="0.25">
      <c r="A54" s="85" t="s">
        <v>62</v>
      </c>
      <c r="B54" s="37" t="s">
        <v>60</v>
      </c>
      <c r="C54" s="36"/>
      <c r="D54" s="39"/>
      <c r="E54" s="40"/>
      <c r="F54" s="38"/>
    </row>
    <row r="55" spans="1:6" x14ac:dyDescent="0.25">
      <c r="A55" s="85" t="s">
        <v>63</v>
      </c>
      <c r="B55" s="37" t="s">
        <v>58</v>
      </c>
      <c r="C55" s="36"/>
      <c r="D55" s="39"/>
      <c r="E55" s="40"/>
      <c r="F55" s="38"/>
    </row>
    <row r="56" spans="1:6" x14ac:dyDescent="0.25">
      <c r="A56" s="85" t="s">
        <v>82</v>
      </c>
      <c r="B56" s="37" t="s">
        <v>58</v>
      </c>
      <c r="C56" s="36"/>
      <c r="D56" s="39"/>
      <c r="E56" s="40"/>
      <c r="F56" s="38"/>
    </row>
    <row r="57" spans="1:6" x14ac:dyDescent="0.25">
      <c r="A57" s="86"/>
      <c r="B57" s="66"/>
      <c r="C57" s="137"/>
      <c r="D57" s="82"/>
      <c r="E57" s="83"/>
      <c r="F57" s="38"/>
    </row>
    <row r="58" spans="1:6" x14ac:dyDescent="0.25">
      <c r="A58" s="87" t="s">
        <v>64</v>
      </c>
      <c r="B58" s="58"/>
      <c r="C58" s="136"/>
      <c r="D58" s="79"/>
      <c r="E58" s="80"/>
      <c r="F58" s="38"/>
    </row>
    <row r="59" spans="1:6" x14ac:dyDescent="0.25">
      <c r="A59" s="86" t="s">
        <v>65</v>
      </c>
      <c r="B59" s="66"/>
      <c r="C59" s="137"/>
      <c r="D59" s="82"/>
      <c r="E59" s="83"/>
      <c r="F59" s="38"/>
    </row>
    <row r="60" spans="1:6" x14ac:dyDescent="0.25">
      <c r="A60" s="42" t="s">
        <v>66</v>
      </c>
      <c r="B60" s="37"/>
      <c r="C60" s="36"/>
      <c r="D60" s="39"/>
      <c r="E60" s="40"/>
      <c r="F60" s="38"/>
    </row>
    <row r="61" spans="1:6" x14ac:dyDescent="0.25">
      <c r="A61" s="42" t="s">
        <v>57</v>
      </c>
      <c r="B61" s="37" t="s">
        <v>58</v>
      </c>
      <c r="C61" s="36"/>
      <c r="D61" s="39"/>
      <c r="E61" s="40"/>
      <c r="F61" s="38"/>
    </row>
    <row r="62" spans="1:6" x14ac:dyDescent="0.25">
      <c r="A62" s="85" t="s">
        <v>62</v>
      </c>
      <c r="B62" s="37" t="s">
        <v>67</v>
      </c>
      <c r="C62" s="36"/>
      <c r="D62" s="39"/>
      <c r="E62" s="40"/>
      <c r="F62" s="38"/>
    </row>
    <row r="63" spans="1:6" x14ac:dyDescent="0.25">
      <c r="A63" s="85" t="s">
        <v>63</v>
      </c>
      <c r="B63" s="37" t="s">
        <v>58</v>
      </c>
      <c r="C63" s="36"/>
      <c r="D63" s="39"/>
      <c r="E63" s="40"/>
      <c r="F63" s="38"/>
    </row>
    <row r="64" spans="1:6" x14ac:dyDescent="0.25">
      <c r="A64" s="85" t="s">
        <v>110</v>
      </c>
      <c r="B64" s="37" t="s">
        <v>67</v>
      </c>
      <c r="C64" s="36"/>
      <c r="D64" s="39"/>
      <c r="E64" s="40"/>
      <c r="F64" s="38"/>
    </row>
    <row r="65" spans="1:6" x14ac:dyDescent="0.25">
      <c r="A65" s="85" t="s">
        <v>81</v>
      </c>
      <c r="B65" s="37" t="s">
        <v>58</v>
      </c>
      <c r="C65" s="36"/>
      <c r="D65" s="39"/>
      <c r="E65" s="40"/>
      <c r="F65" s="38"/>
    </row>
    <row r="66" spans="1:6" x14ac:dyDescent="0.25">
      <c r="A66" s="42"/>
      <c r="B66" s="37"/>
      <c r="C66" s="36"/>
      <c r="D66" s="39"/>
      <c r="E66" s="40"/>
      <c r="F66" s="38"/>
    </row>
    <row r="67" spans="1:6" x14ac:dyDescent="0.25">
      <c r="A67" s="57" t="s">
        <v>111</v>
      </c>
      <c r="B67" s="58" t="s">
        <v>68</v>
      </c>
      <c r="C67" s="131">
        <f>E67*12*B6</f>
        <v>43026.720000000001</v>
      </c>
      <c r="D67" s="59">
        <f>C67/12</f>
        <v>3585.56</v>
      </c>
      <c r="E67" s="60">
        <v>0.11</v>
      </c>
      <c r="F67" s="38"/>
    </row>
    <row r="68" spans="1:6" x14ac:dyDescent="0.25">
      <c r="A68" s="65" t="s">
        <v>69</v>
      </c>
      <c r="B68" s="66" t="s">
        <v>84</v>
      </c>
      <c r="C68" s="132"/>
      <c r="D68" s="63"/>
      <c r="E68" s="64"/>
      <c r="F68" s="38"/>
    </row>
    <row r="69" spans="1:6" x14ac:dyDescent="0.25">
      <c r="A69" s="57" t="s">
        <v>112</v>
      </c>
      <c r="B69" s="58"/>
      <c r="C69" s="131"/>
      <c r="D69" s="59"/>
      <c r="E69" s="60"/>
      <c r="F69" s="38"/>
    </row>
    <row r="70" spans="1:6" x14ac:dyDescent="0.25">
      <c r="A70" s="61" t="s">
        <v>70</v>
      </c>
      <c r="B70" s="37"/>
      <c r="C70" s="132"/>
      <c r="D70" s="63"/>
      <c r="E70" s="64"/>
      <c r="F70" s="38"/>
    </row>
    <row r="71" spans="1:6" x14ac:dyDescent="0.25">
      <c r="A71" s="57" t="s">
        <v>113</v>
      </c>
      <c r="B71" s="58"/>
      <c r="C71" s="131"/>
      <c r="D71" s="59"/>
      <c r="E71" s="60"/>
      <c r="F71" s="38"/>
    </row>
    <row r="72" spans="1:6" x14ac:dyDescent="0.25">
      <c r="A72" s="61" t="s">
        <v>71</v>
      </c>
      <c r="B72" s="66"/>
      <c r="C72" s="133"/>
      <c r="D72" s="67"/>
      <c r="E72" s="68"/>
      <c r="F72" s="38"/>
    </row>
    <row r="73" spans="1:6" x14ac:dyDescent="0.25">
      <c r="A73" s="57" t="s">
        <v>114</v>
      </c>
      <c r="B73" s="58" t="s">
        <v>72</v>
      </c>
      <c r="C73" s="131">
        <f>E73*12*B6</f>
        <v>774480.96</v>
      </c>
      <c r="D73" s="88">
        <f>C73/12</f>
        <v>64540.079999999994</v>
      </c>
      <c r="E73" s="60">
        <v>1.98</v>
      </c>
      <c r="F73" s="38"/>
    </row>
    <row r="74" spans="1:6" x14ac:dyDescent="0.25">
      <c r="A74" s="84"/>
      <c r="B74" s="66"/>
      <c r="C74" s="133"/>
      <c r="D74" s="67"/>
      <c r="E74" s="68"/>
      <c r="F74" s="38"/>
    </row>
    <row r="75" spans="1:6" x14ac:dyDescent="0.25">
      <c r="A75" s="57" t="s">
        <v>115</v>
      </c>
      <c r="B75" s="58" t="s">
        <v>35</v>
      </c>
      <c r="C75" s="131">
        <f>E75*12*B6</f>
        <v>254248.80000000002</v>
      </c>
      <c r="D75" s="59">
        <f>C75/12</f>
        <v>21187.4</v>
      </c>
      <c r="E75" s="89">
        <v>0.65</v>
      </c>
      <c r="F75" s="38"/>
    </row>
    <row r="76" spans="1:6" x14ac:dyDescent="0.25">
      <c r="A76" s="65" t="s">
        <v>96</v>
      </c>
      <c r="B76" s="66"/>
      <c r="C76" s="133"/>
      <c r="D76" s="67"/>
      <c r="E76" s="68"/>
      <c r="F76" s="38"/>
    </row>
    <row r="77" spans="1:6" x14ac:dyDescent="0.25">
      <c r="A77" s="61" t="s">
        <v>116</v>
      </c>
      <c r="B77" s="58" t="s">
        <v>35</v>
      </c>
      <c r="C77" s="131">
        <f>E77*12*B6</f>
        <v>70407.360000000001</v>
      </c>
      <c r="D77" s="88">
        <f>C77/12</f>
        <v>5867.28</v>
      </c>
      <c r="E77" s="60">
        <v>0.18</v>
      </c>
      <c r="F77" s="38"/>
    </row>
    <row r="78" spans="1:6" x14ac:dyDescent="0.25">
      <c r="A78" s="61" t="s">
        <v>89</v>
      </c>
      <c r="B78" s="37"/>
      <c r="C78" s="132"/>
      <c r="D78" s="63"/>
      <c r="E78" s="64"/>
      <c r="F78" s="38"/>
    </row>
    <row r="79" spans="1:6" x14ac:dyDescent="0.25">
      <c r="A79" s="61" t="s">
        <v>92</v>
      </c>
      <c r="B79" s="37"/>
      <c r="C79" s="132"/>
      <c r="D79" s="63"/>
      <c r="E79" s="64"/>
      <c r="F79" s="38"/>
    </row>
    <row r="80" spans="1:6" x14ac:dyDescent="0.25">
      <c r="A80" s="57" t="s">
        <v>117</v>
      </c>
      <c r="B80" s="58" t="s">
        <v>35</v>
      </c>
      <c r="C80" s="138">
        <f>D80*12</f>
        <v>82141.919999999998</v>
      </c>
      <c r="D80" s="59">
        <f>B6*E80</f>
        <v>6845.16</v>
      </c>
      <c r="E80" s="89">
        <v>0.21</v>
      </c>
      <c r="F80" s="38"/>
    </row>
    <row r="81" spans="1:8" x14ac:dyDescent="0.25">
      <c r="A81" s="65" t="s">
        <v>95</v>
      </c>
      <c r="B81" s="66"/>
      <c r="C81" s="133"/>
      <c r="D81" s="67"/>
      <c r="E81" s="68"/>
      <c r="F81" s="38"/>
    </row>
    <row r="82" spans="1:8" x14ac:dyDescent="0.25">
      <c r="A82" s="90" t="s">
        <v>73</v>
      </c>
      <c r="B82" s="58"/>
      <c r="C82" s="139">
        <f>C18+C21+C23+C27+C30+C46+C69+C73+C71+C67+C75+C77+C80</f>
        <v>9837472.8000000007</v>
      </c>
      <c r="D82" s="93">
        <f>D18+D21+D23+D27+D30+D46+D69+D73+D71+D67+D75+D77+D80</f>
        <v>819789.40000000026</v>
      </c>
      <c r="E82" s="60">
        <f>E18+E21+E23+E27+E30+E46+E69+E73+E71+E67+E75+E77+E80</f>
        <v>25.15</v>
      </c>
      <c r="F82" s="38"/>
    </row>
    <row r="83" spans="1:8" x14ac:dyDescent="0.25">
      <c r="A83" s="91" t="s">
        <v>74</v>
      </c>
      <c r="B83" s="66"/>
      <c r="C83" s="133"/>
      <c r="D83" s="67"/>
      <c r="E83" s="68"/>
      <c r="F83" s="38"/>
    </row>
    <row r="84" spans="1:8" ht="18.75" x14ac:dyDescent="0.3">
      <c r="A84" s="57" t="s">
        <v>118</v>
      </c>
      <c r="B84" s="58"/>
      <c r="C84" s="139">
        <f>E84*12*B6</f>
        <v>1279067.04</v>
      </c>
      <c r="D84" s="88">
        <f>C84/12</f>
        <v>106588.92</v>
      </c>
      <c r="E84" s="60">
        <v>3.27</v>
      </c>
      <c r="F84" s="119"/>
    </row>
    <row r="85" spans="1:8" x14ac:dyDescent="0.25">
      <c r="A85" s="61" t="s">
        <v>85</v>
      </c>
      <c r="B85" s="37"/>
      <c r="C85" s="132"/>
      <c r="D85" s="63"/>
      <c r="E85" s="40"/>
      <c r="F85" s="38"/>
    </row>
    <row r="86" spans="1:8" x14ac:dyDescent="0.25">
      <c r="A86" s="57" t="s">
        <v>75</v>
      </c>
      <c r="B86" s="92"/>
      <c r="C86" s="139">
        <f>C82+C84</f>
        <v>11116539.84</v>
      </c>
      <c r="D86" s="93">
        <f>D82+D84</f>
        <v>926378.3200000003</v>
      </c>
      <c r="E86" s="60">
        <f>E82+E84</f>
        <v>28.419999999999998</v>
      </c>
      <c r="F86" s="38"/>
    </row>
    <row r="87" spans="1:8" ht="15.75" thickBot="1" x14ac:dyDescent="0.3">
      <c r="A87" s="140" t="s">
        <v>76</v>
      </c>
      <c r="B87" s="94"/>
      <c r="C87" s="140"/>
      <c r="D87" s="141"/>
      <c r="E87" s="142"/>
      <c r="F87" s="38"/>
    </row>
    <row r="88" spans="1:8" x14ac:dyDescent="0.25">
      <c r="A88" s="143"/>
      <c r="B88" s="10"/>
      <c r="C88" s="143"/>
      <c r="D88" s="143"/>
      <c r="E88" s="38"/>
      <c r="F88" s="38"/>
    </row>
    <row r="89" spans="1:8" x14ac:dyDescent="0.25">
      <c r="A89" s="143"/>
      <c r="B89" s="10"/>
      <c r="C89" s="143"/>
      <c r="D89" s="143"/>
      <c r="E89" s="38"/>
      <c r="F89" s="38"/>
    </row>
    <row r="90" spans="1:8" x14ac:dyDescent="0.25">
      <c r="A90" s="143" t="s">
        <v>107</v>
      </c>
      <c r="B90" s="10"/>
      <c r="C90" s="143"/>
      <c r="D90" s="143"/>
      <c r="E90" s="38"/>
      <c r="F90" s="38"/>
    </row>
    <row r="91" spans="1:8" ht="15.75" thickBot="1" x14ac:dyDescent="0.3">
      <c r="A91" s="143"/>
      <c r="B91" s="10"/>
      <c r="C91" s="143"/>
      <c r="D91" s="143"/>
      <c r="E91" s="38"/>
      <c r="F91" s="38"/>
    </row>
    <row r="92" spans="1:8" x14ac:dyDescent="0.25">
      <c r="A92" s="95" t="s">
        <v>108</v>
      </c>
      <c r="B92" s="96"/>
      <c r="C92" s="97">
        <f>C95+C97+C102</f>
        <v>4021042.5599999991</v>
      </c>
      <c r="D92" s="98">
        <f>D95+D97+D102</f>
        <v>335086.87999999995</v>
      </c>
      <c r="E92" s="99">
        <f>E95+E97+E102</f>
        <v>10.28</v>
      </c>
      <c r="F92" s="38"/>
      <c r="G92" s="77"/>
      <c r="H92" s="77"/>
    </row>
    <row r="93" spans="1:8" ht="15.75" thickBot="1" x14ac:dyDescent="0.3">
      <c r="A93" s="100" t="s">
        <v>109</v>
      </c>
      <c r="B93" s="101"/>
      <c r="C93" s="102"/>
      <c r="D93" s="103"/>
      <c r="E93" s="104"/>
      <c r="F93" s="38"/>
    </row>
    <row r="94" spans="1:8" x14ac:dyDescent="0.25">
      <c r="A94" s="105" t="s">
        <v>90</v>
      </c>
      <c r="B94" s="96" t="s">
        <v>77</v>
      </c>
      <c r="C94" s="106"/>
      <c r="D94" s="107"/>
      <c r="E94" s="108"/>
      <c r="F94" s="38"/>
    </row>
    <row r="95" spans="1:8" x14ac:dyDescent="0.25">
      <c r="A95" s="109" t="s">
        <v>78</v>
      </c>
      <c r="B95" s="37"/>
      <c r="C95" s="110">
        <f>D95*12</f>
        <v>794038.55999999982</v>
      </c>
      <c r="D95" s="88">
        <f>E95*B6</f>
        <v>66169.87999999999</v>
      </c>
      <c r="E95" s="111">
        <v>2.0299999999999998</v>
      </c>
      <c r="F95" s="49"/>
    </row>
    <row r="96" spans="1:8" ht="15.75" thickBot="1" x14ac:dyDescent="0.3">
      <c r="A96" s="112"/>
      <c r="B96" s="101"/>
      <c r="C96" s="102"/>
      <c r="D96" s="103"/>
      <c r="E96" s="104"/>
      <c r="F96" s="38"/>
    </row>
    <row r="97" spans="1:6" x14ac:dyDescent="0.25">
      <c r="A97" s="109" t="s">
        <v>91</v>
      </c>
      <c r="B97" s="37" t="s">
        <v>72</v>
      </c>
      <c r="C97" s="110">
        <f>D97*12</f>
        <v>2968843.6799999997</v>
      </c>
      <c r="D97" s="88">
        <f>E97*B6</f>
        <v>247403.63999999998</v>
      </c>
      <c r="E97" s="111">
        <v>7.59</v>
      </c>
      <c r="F97" s="38"/>
    </row>
    <row r="98" spans="1:6" x14ac:dyDescent="0.25">
      <c r="A98" s="109" t="s">
        <v>102</v>
      </c>
      <c r="B98" s="37"/>
      <c r="C98" s="110"/>
      <c r="D98" s="88"/>
      <c r="E98" s="64"/>
      <c r="F98" s="38"/>
    </row>
    <row r="99" spans="1:6" x14ac:dyDescent="0.25">
      <c r="A99" s="109" t="s">
        <v>103</v>
      </c>
      <c r="B99" s="37"/>
      <c r="C99" s="110"/>
      <c r="D99" s="88"/>
      <c r="E99" s="64"/>
      <c r="F99" s="38"/>
    </row>
    <row r="100" spans="1:6" x14ac:dyDescent="0.25">
      <c r="A100" s="109" t="s">
        <v>104</v>
      </c>
      <c r="B100" s="37"/>
      <c r="C100" s="110"/>
      <c r="D100" s="88"/>
      <c r="E100" s="111"/>
      <c r="F100" s="49"/>
    </row>
    <row r="101" spans="1:6" ht="15.75" thickBot="1" x14ac:dyDescent="0.3">
      <c r="A101" s="109" t="s">
        <v>79</v>
      </c>
      <c r="B101" s="101"/>
      <c r="C101" s="114"/>
      <c r="D101" s="115"/>
      <c r="E101" s="104"/>
      <c r="F101" s="38"/>
    </row>
    <row r="102" spans="1:6" x14ac:dyDescent="0.25">
      <c r="A102" s="105" t="s">
        <v>93</v>
      </c>
      <c r="B102" s="96" t="s">
        <v>94</v>
      </c>
      <c r="C102" s="106">
        <f>D102*12</f>
        <v>258160.32</v>
      </c>
      <c r="D102" s="107">
        <f>E102*B6</f>
        <v>21513.360000000001</v>
      </c>
      <c r="E102" s="99">
        <v>0.66</v>
      </c>
      <c r="F102" s="116"/>
    </row>
    <row r="103" spans="1:6" ht="15.75" thickBot="1" x14ac:dyDescent="0.3">
      <c r="A103" s="113" t="s">
        <v>80</v>
      </c>
      <c r="B103" s="101"/>
      <c r="C103" s="114"/>
      <c r="D103" s="115"/>
      <c r="E103" s="104"/>
      <c r="F103" s="116"/>
    </row>
    <row r="104" spans="1:6" x14ac:dyDescent="0.25">
      <c r="A104" s="116"/>
      <c r="B104" s="38"/>
      <c r="C104" s="62"/>
      <c r="D104" s="62"/>
      <c r="E104" s="62"/>
      <c r="F104" s="116"/>
    </row>
    <row r="105" spans="1:6" x14ac:dyDescent="0.25">
      <c r="A105" s="143"/>
      <c r="B105" s="143"/>
      <c r="C105" s="143"/>
      <c r="D105" s="143"/>
      <c r="E105" s="49"/>
      <c r="F105" s="38"/>
    </row>
    <row r="106" spans="1:6" ht="15.75" x14ac:dyDescent="0.25">
      <c r="A106" s="117"/>
      <c r="B106" s="117"/>
      <c r="C106" s="117"/>
      <c r="D106" s="117"/>
      <c r="E106" s="49"/>
      <c r="F106" s="38"/>
    </row>
    <row r="107" spans="1:6" x14ac:dyDescent="0.25">
      <c r="A107" s="10"/>
      <c r="B107" s="10"/>
      <c r="C107" s="10"/>
      <c r="D107" s="10"/>
      <c r="E107" s="49"/>
      <c r="F107" s="38"/>
    </row>
    <row r="108" spans="1:6" x14ac:dyDescent="0.25">
      <c r="A108" s="10"/>
      <c r="B108" s="10"/>
      <c r="C108" s="10"/>
      <c r="D108" s="10"/>
      <c r="E108" s="49"/>
      <c r="F108" s="38"/>
    </row>
    <row r="109" spans="1:6" x14ac:dyDescent="0.25">
      <c r="A109" s="145"/>
      <c r="C109" s="145"/>
    </row>
    <row r="110" spans="1:6" x14ac:dyDescent="0.25">
      <c r="A110" s="145"/>
      <c r="C110" s="145"/>
    </row>
  </sheetData>
  <pageMargins left="0" right="0" top="0" bottom="0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2023-08-03T04:44:11Z</dcterms:modified>
</cp:coreProperties>
</file>