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B6268B54-37EE-4027-9B89-FDB6B86353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об 73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6" i="6" l="1"/>
  <c r="C116" i="6" s="1"/>
  <c r="D111" i="6"/>
  <c r="C111" i="6" s="1"/>
  <c r="E107" i="6"/>
  <c r="E113" i="6" s="1"/>
  <c r="B96" i="6"/>
  <c r="D104" i="6" s="1"/>
  <c r="C104" i="6" s="1"/>
  <c r="E83" i="6"/>
  <c r="E87" i="6" s="1"/>
  <c r="D81" i="6"/>
  <c r="C81" i="6" s="1"/>
  <c r="B6" i="6"/>
  <c r="C78" i="6" s="1"/>
  <c r="D78" i="6" s="1"/>
  <c r="D109" i="6" l="1"/>
  <c r="C109" i="6" s="1"/>
  <c r="D76" i="6"/>
  <c r="C76" i="6" s="1"/>
  <c r="C85" i="6"/>
  <c r="D85" i="6" s="1"/>
  <c r="C18" i="6"/>
  <c r="C21" i="6"/>
  <c r="D21" i="6" s="1"/>
  <c r="C23" i="6"/>
  <c r="D23" i="6" s="1"/>
  <c r="C27" i="6"/>
  <c r="D27" i="6" s="1"/>
  <c r="C30" i="6"/>
  <c r="D30" i="6" s="1"/>
  <c r="C47" i="6"/>
  <c r="D47" i="6" s="1"/>
  <c r="C68" i="6"/>
  <c r="D68" i="6" s="1"/>
  <c r="C70" i="6"/>
  <c r="D70" i="6" s="1"/>
  <c r="C72" i="6"/>
  <c r="D72" i="6" s="1"/>
  <c r="C74" i="6"/>
  <c r="D74" i="6" s="1"/>
  <c r="D101" i="6"/>
  <c r="D107" i="6"/>
  <c r="C107" i="6" s="1"/>
  <c r="D113" i="6" l="1"/>
  <c r="C101" i="6"/>
  <c r="C113" i="6" s="1"/>
  <c r="C83" i="6"/>
  <c r="C87" i="6" s="1"/>
  <c r="D18" i="6"/>
  <c r="D83" i="6" s="1"/>
  <c r="D87" i="6" s="1"/>
</calcChain>
</file>

<file path=xl/sharedStrings.xml><?xml version="1.0" encoding="utf-8"?>
<sst xmlns="http://schemas.openxmlformats.org/spreadsheetml/2006/main" count="162" uniqueCount="125">
  <si>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</si>
  <si>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</si>
  <si>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</si>
  <si>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</si>
  <si>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</si>
  <si>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</si>
  <si>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</si>
  <si>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</si>
  <si>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</si>
  <si>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</si>
  <si>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</si>
  <si>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</si>
  <si>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</si>
  <si>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</si>
  <si>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</si>
  <si>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</si>
  <si>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</si>
  <si>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</si>
  <si>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</si>
  <si>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</si>
  <si>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</si>
  <si>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</si>
  <si>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</si>
  <si>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</si>
  <si>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</si>
  <si>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</si>
  <si>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</si>
  <si>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</si>
  <si>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</si>
  <si>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</si>
  <si>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</si>
  <si>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</si>
  <si>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</si>
  <si>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</si>
  <si>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</si>
  <si>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</si>
  <si>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</si>
  <si>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</si>
  <si>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</si>
  <si>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</si>
  <si>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</si>
  <si>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</si>
  <si>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</si>
  <si>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</si>
  <si>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</si>
  <si>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</si>
  <si>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</si>
  <si>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</si>
  <si>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</si>
  <si>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Влажная протирка стен,дверей, потолков и плафонов</t>
  </si>
  <si>
    <t>кабины лифта</t>
  </si>
  <si>
    <t>Влажная протирка подоконников,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</si>
  <si>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</si>
  <si>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</si>
  <si>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</si>
  <si>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</si>
  <si>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</si>
  <si>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</si>
  <si>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</si>
  <si>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</si>
  <si>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</si>
  <si>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</si>
  <si>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</si>
  <si>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</si>
  <si>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</si>
  <si>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</si>
  <si>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</si>
  <si>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</si>
  <si>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</si>
  <si>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</si>
  <si>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</si>
  <si>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</si>
  <si>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</si>
  <si>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</si>
  <si>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</si>
  <si>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</si>
  <si>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</si>
  <si>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</si>
  <si>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</si>
  <si>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</si>
  <si>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(стрижка,аэрация,обработка,внесение удобрений и т.д)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</si>
  <si>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</si>
  <si>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</si>
  <si>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</si>
  <si>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</si>
  <si>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</si>
  <si>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</si>
  <si>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</si>
  <si>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</si>
  <si>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 xml:space="preserve">     установок</t>
  </si>
  <si>
    <t>давления холодного водоснабжения,</t>
  </si>
  <si>
    <t>горячего водоснабжения, циркуляции, пожаротушения</t>
  </si>
  <si>
    <t>( пластинчатый бойлер)</t>
  </si>
  <si>
    <t>1. Механизированная уборка</t>
  </si>
  <si>
    <t>Адрес: Лобачевского,73</t>
  </si>
  <si>
    <t xml:space="preserve">электрических шкафов, </t>
  </si>
  <si>
    <t>поручней перил, почтовых ящиков</t>
  </si>
  <si>
    <t>( влажная протирка стен, дверей, плафонов,</t>
  </si>
  <si>
    <t>обметание пыли с потолков)</t>
  </si>
  <si>
    <t>Очистка от снега и наледи спусков в подвал</t>
  </si>
  <si>
    <t>Уборка спусков в подвал</t>
  </si>
  <si>
    <t xml:space="preserve">7. Дератизация, </t>
  </si>
  <si>
    <t xml:space="preserve">8. Санитарное содержание  и текущий </t>
  </si>
  <si>
    <t>Ежедневно</t>
  </si>
  <si>
    <t xml:space="preserve">      ремонт контейнерных площадок</t>
  </si>
  <si>
    <t>9. Обслуживание лифтов</t>
  </si>
  <si>
    <t>10. Обслуживание ППА</t>
  </si>
  <si>
    <t>11. Обслуживание дизель-генераторных</t>
  </si>
  <si>
    <t xml:space="preserve">12. Обслуживание установки для повышения </t>
  </si>
  <si>
    <t>13. Обслуживание водонагревателя</t>
  </si>
  <si>
    <t xml:space="preserve">14. Услуги и работы по управлению </t>
  </si>
  <si>
    <t xml:space="preserve">                                           Перечень  дополнительных работ, услуг  </t>
  </si>
  <si>
    <t>2. Услуги охранного предприятия</t>
  </si>
  <si>
    <t>По договору со специализированной</t>
  </si>
  <si>
    <t>организацией</t>
  </si>
  <si>
    <t>3. Техническое обслуживание шлагбаумов,</t>
  </si>
  <si>
    <t>ворот, калиток</t>
  </si>
  <si>
    <t>(в том числе амортизация)</t>
  </si>
  <si>
    <t>4. Техническое обслуживание видеонаблюдения</t>
  </si>
  <si>
    <t>5. Обслуживание газонов и зеленых насаждений</t>
  </si>
  <si>
    <t>Всего стоимость дополнительных работ (услуг)</t>
  </si>
  <si>
    <t>(включая работы и услуги по управлению МКД)</t>
  </si>
  <si>
    <t xml:space="preserve">                  в многоквартирном доме  условия их оказания и выполнения и их стоимость с 01.01.2020 г.</t>
  </si>
  <si>
    <t xml:space="preserve">                    условия их оказания и выполнения и их стоимость с 01.01.2020 г.</t>
  </si>
  <si>
    <t>Техническое обслуживание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</si>
</sst>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11" fillId="2" borderId="32" xfId="1" applyFont="1" applyFill="1" applyBorder="1" applyAlignment="1">
      <alignment horizontal="center" vertical="top" wrapText="1"/>
    </xf>
    <xf numFmtId="0" fontId="13" fillId="0" borderId="42" xfId="0" applyFont="1" applyBorder="1" applyAlignment="1">
      <alignment vertical="center"/>
    </xf>
    <xf numFmtId="2" fontId="12" fillId="2" borderId="45" xfId="1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vertical="center"/>
    </xf>
    <xf numFmtId="164" fontId="16" fillId="0" borderId="38" xfId="0" applyNumberFormat="1" applyFont="1" applyBorder="1" applyAlignment="1">
      <alignment horizontal="center" vertical="center"/>
    </xf>
    <xf numFmtId="2" fontId="15" fillId="0" borderId="38" xfId="0" applyNumberFormat="1" applyFont="1" applyBorder="1" applyAlignment="1">
      <alignment horizontal="center" vertical="center"/>
    </xf>
    <xf numFmtId="0" fontId="16" fillId="0" borderId="32" xfId="0" applyFont="1" applyBorder="1"/>
    <xf numFmtId="0" fontId="3" fillId="0" borderId="33" xfId="0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164" fontId="16" fillId="0" borderId="35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27" xfId="0" applyFont="1" applyBorder="1"/>
    <xf numFmtId="0" fontId="16" fillId="0" borderId="2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41" xfId="0" applyFont="1" applyBorder="1"/>
    <xf numFmtId="0" fontId="3" fillId="0" borderId="4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0" fontId="2" fillId="0" borderId="3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41" xfId="0" applyFont="1" applyBorder="1"/>
    <xf numFmtId="0" fontId="3" fillId="0" borderId="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41" xfId="0" applyFont="1" applyBorder="1"/>
    <xf numFmtId="0" fontId="3" fillId="0" borderId="32" xfId="0" applyFont="1" applyBorder="1"/>
    <xf numFmtId="164" fontId="16" fillId="0" borderId="29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32" xfId="0" applyFont="1" applyBorder="1"/>
    <xf numFmtId="2" fontId="16" fillId="0" borderId="34" xfId="0" applyNumberFormat="1" applyFont="1" applyBorder="1" applyAlignment="1">
      <alignment horizontal="center"/>
    </xf>
    <xf numFmtId="0" fontId="18" fillId="0" borderId="41" xfId="0" applyFont="1" applyBorder="1"/>
    <xf numFmtId="2" fontId="16" fillId="0" borderId="11" xfId="0" applyNumberFormat="1" applyFont="1" applyBorder="1" applyAlignment="1">
      <alignment horizontal="center"/>
    </xf>
    <xf numFmtId="0" fontId="3" fillId="0" borderId="33" xfId="0" applyFont="1" applyBorder="1"/>
    <xf numFmtId="2" fontId="16" fillId="0" borderId="35" xfId="0" applyNumberFormat="1" applyFont="1" applyBorder="1" applyAlignment="1">
      <alignment horizontal="center"/>
    </xf>
    <xf numFmtId="0" fontId="3" fillId="0" borderId="46" xfId="0" applyFont="1" applyBorder="1"/>
    <xf numFmtId="0" fontId="3" fillId="0" borderId="25" xfId="0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47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2" fontId="16" fillId="0" borderId="14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1" fillId="2" borderId="41" xfId="1" applyFont="1" applyFill="1" applyBorder="1" applyAlignment="1">
      <alignment horizontal="left" vertical="center" wrapText="1"/>
    </xf>
    <xf numFmtId="2" fontId="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>
      <alignment horizontal="left" vertical="center" wrapText="1"/>
    </xf>
    <xf numFmtId="0" fontId="11" fillId="2" borderId="33" xfId="1" applyFont="1" applyFill="1" applyBorder="1" applyAlignment="1">
      <alignment horizontal="center" vertical="top" wrapText="1"/>
    </xf>
    <xf numFmtId="0" fontId="16" fillId="0" borderId="33" xfId="0" applyFont="1" applyBorder="1"/>
    <xf numFmtId="0" fontId="16" fillId="0" borderId="42" xfId="0" applyFont="1" applyBorder="1"/>
    <xf numFmtId="0" fontId="16" fillId="0" borderId="3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0" xfId="0" applyFont="1" applyBorder="1"/>
    <xf numFmtId="0" fontId="16" fillId="0" borderId="22" xfId="0" applyFont="1" applyBorder="1"/>
    <xf numFmtId="0" fontId="16" fillId="0" borderId="47" xfId="0" applyFont="1" applyBorder="1"/>
    <xf numFmtId="0" fontId="3" fillId="0" borderId="23" xfId="0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center" vertical="center" wrapText="1"/>
    </xf>
    <xf numFmtId="164" fontId="9" fillId="0" borderId="30" xfId="1" applyNumberFormat="1" applyFont="1" applyBorder="1" applyAlignment="1">
      <alignment horizontal="center" vertical="center" wrapText="1"/>
    </xf>
    <xf numFmtId="164" fontId="9" fillId="0" borderId="26" xfId="1" applyNumberFormat="1" applyFont="1" applyBorder="1" applyAlignment="1">
      <alignment horizontal="center" vertical="center" wrapText="1"/>
    </xf>
    <xf numFmtId="2" fontId="9" fillId="0" borderId="31" xfId="1" applyNumberFormat="1" applyFont="1" applyBorder="1" applyAlignment="1">
      <alignment horizontal="center" vertical="center" wrapText="1"/>
    </xf>
    <xf numFmtId="2" fontId="9" fillId="0" borderId="34" xfId="1" applyNumberFormat="1" applyFont="1" applyBorder="1" applyAlignment="1">
      <alignment horizontal="center" vertical="center" wrapText="1"/>
    </xf>
    <xf numFmtId="2" fontId="9" fillId="0" borderId="35" xfId="1" applyNumberFormat="1" applyFont="1" applyBorder="1" applyAlignment="1">
      <alignment horizontal="center" vertical="center" wrapText="1"/>
    </xf>
    <xf numFmtId="2" fontId="9" fillId="0" borderId="36" xfId="1" applyNumberFormat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left" vertical="center" wrapText="1"/>
    </xf>
    <xf numFmtId="164" fontId="9" fillId="0" borderId="35" xfId="1" applyNumberFormat="1" applyFont="1" applyBorder="1" applyAlignment="1">
      <alignment horizontal="center" vertical="center" wrapText="1"/>
    </xf>
    <xf numFmtId="2" fontId="9" fillId="0" borderId="40" xfId="1" applyNumberFormat="1" applyFont="1" applyBorder="1" applyAlignment="1">
      <alignment horizontal="center" vertical="center" wrapText="1"/>
    </xf>
    <xf numFmtId="2" fontId="17" fillId="0" borderId="35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19" xfId="1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/>
    <xf numFmtId="0" fontId="5" fillId="2" borderId="0" xfId="0" applyFont="1" applyFill="1"/>
    <xf numFmtId="0" fontId="3" fillId="2" borderId="0" xfId="0" applyFont="1" applyFill="1"/>
    <xf numFmtId="164" fontId="3" fillId="0" borderId="6" xfId="0" applyNumberFormat="1" applyFont="1" applyBorder="1"/>
    <xf numFmtId="0" fontId="16" fillId="0" borderId="3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7"/>
  <sheetViews>
    <sheetView tabSelected="1" topLeftCell="A83" workbookViewId="0"/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18.75" x14ac:dyDescent="0.3">
      <c r="A1" s="3" t="s">
        <v>0</v>
      </c>
      <c r="B1" s="3"/>
      <c r="C1" s="3"/>
      <c r="D1" s="3"/>
      <c r="E1" s="1"/>
    </row>
    <row r="2" spans="1:5" ht="18.75" x14ac:dyDescent="0.3">
      <c r="A2" s="4" t="s">
        <v>122</v>
      </c>
      <c r="B2" s="4"/>
      <c r="C2" s="4"/>
      <c r="D2" s="4"/>
      <c r="E2" s="2"/>
    </row>
    <row r="3" spans="1:5" ht="18.75" x14ac:dyDescent="0.3">
      <c r="A3" s="5"/>
      <c r="B3" s="5" t="s">
        <v>94</v>
      </c>
      <c r="C3" s="2"/>
      <c r="D3" s="2"/>
      <c r="E3" s="2"/>
    </row>
    <row r="4" spans="1:5" ht="15.75" thickBot="1" x14ac:dyDescent="0.3">
      <c r="A4" s="2"/>
      <c r="B4" s="2"/>
      <c r="C4" s="2"/>
      <c r="D4" s="2"/>
      <c r="E4" s="2"/>
    </row>
    <row r="5" spans="1:5" x14ac:dyDescent="0.25">
      <c r="A5" s="6" t="s">
        <v>1</v>
      </c>
      <c r="B5" s="7"/>
      <c r="C5" s="8"/>
      <c r="D5" s="8"/>
      <c r="E5" s="9"/>
    </row>
    <row r="6" spans="1:5" x14ac:dyDescent="0.25">
      <c r="A6" s="10" t="s">
        <v>2</v>
      </c>
      <c r="B6" s="11">
        <f>B8+B9</f>
        <v>7335.4</v>
      </c>
      <c r="C6" s="12"/>
      <c r="D6" s="12"/>
      <c r="E6" s="13"/>
    </row>
    <row r="7" spans="1:5" x14ac:dyDescent="0.25">
      <c r="A7" s="14" t="s">
        <v>3</v>
      </c>
      <c r="B7" s="15" t="s">
        <v>4</v>
      </c>
      <c r="C7" s="16"/>
      <c r="D7" s="16"/>
      <c r="E7" s="17"/>
    </row>
    <row r="8" spans="1:5" x14ac:dyDescent="0.25">
      <c r="A8" s="18" t="s">
        <v>5</v>
      </c>
      <c r="B8" s="11">
        <v>7335.4</v>
      </c>
      <c r="C8" s="12"/>
      <c r="D8" s="12"/>
      <c r="E8" s="13"/>
    </row>
    <row r="9" spans="1:5" x14ac:dyDescent="0.25">
      <c r="A9" s="10" t="s">
        <v>6</v>
      </c>
      <c r="B9" s="15">
        <v>0</v>
      </c>
      <c r="C9" s="2"/>
      <c r="D9" s="2"/>
      <c r="E9" s="19"/>
    </row>
    <row r="10" spans="1:5" x14ac:dyDescent="0.25">
      <c r="A10" s="20" t="s">
        <v>7</v>
      </c>
      <c r="B10" s="21">
        <v>13</v>
      </c>
      <c r="C10" s="22"/>
      <c r="D10" s="22"/>
      <c r="E10" s="23"/>
    </row>
    <row r="11" spans="1:5" x14ac:dyDescent="0.25">
      <c r="A11" s="24" t="s">
        <v>8</v>
      </c>
      <c r="B11" s="21">
        <v>2</v>
      </c>
      <c r="C11" s="22"/>
      <c r="D11" s="22"/>
      <c r="E11" s="23"/>
    </row>
    <row r="12" spans="1:5" ht="15.75" thickBot="1" x14ac:dyDescent="0.3">
      <c r="A12" s="25" t="s">
        <v>9</v>
      </c>
      <c r="B12" s="26">
        <v>857.7</v>
      </c>
      <c r="C12" s="27"/>
      <c r="D12" s="27"/>
      <c r="E12" s="28"/>
    </row>
    <row r="13" spans="1:5" x14ac:dyDescent="0.25">
      <c r="A13" s="29"/>
      <c r="B13" s="30"/>
      <c r="C13" s="31" t="s">
        <v>10</v>
      </c>
      <c r="D13" s="32" t="s">
        <v>10</v>
      </c>
      <c r="E13" s="33" t="s">
        <v>11</v>
      </c>
    </row>
    <row r="14" spans="1:5" x14ac:dyDescent="0.25">
      <c r="A14" s="34" t="s">
        <v>12</v>
      </c>
      <c r="B14" s="35" t="s">
        <v>13</v>
      </c>
      <c r="C14" s="118" t="s">
        <v>14</v>
      </c>
      <c r="D14" s="36" t="s">
        <v>14</v>
      </c>
      <c r="E14" s="37" t="s">
        <v>15</v>
      </c>
    </row>
    <row r="15" spans="1:5" x14ac:dyDescent="0.25">
      <c r="A15" s="34" t="s">
        <v>16</v>
      </c>
      <c r="B15" s="35" t="s">
        <v>17</v>
      </c>
      <c r="C15" s="118" t="s">
        <v>18</v>
      </c>
      <c r="D15" s="36" t="s">
        <v>19</v>
      </c>
      <c r="E15" s="38" t="s">
        <v>20</v>
      </c>
    </row>
    <row r="16" spans="1:5" x14ac:dyDescent="0.25">
      <c r="A16" s="39"/>
      <c r="B16" s="40"/>
      <c r="C16" s="2" t="s">
        <v>21</v>
      </c>
      <c r="D16" s="41" t="s">
        <v>21</v>
      </c>
      <c r="E16" s="37" t="s">
        <v>22</v>
      </c>
    </row>
    <row r="17" spans="1:5" ht="15.75" thickBot="1" x14ac:dyDescent="0.3">
      <c r="A17" s="39"/>
      <c r="B17" s="40"/>
      <c r="C17" s="118" t="s">
        <v>23</v>
      </c>
      <c r="D17" s="36" t="s">
        <v>23</v>
      </c>
      <c r="E17" s="37" t="s">
        <v>23</v>
      </c>
    </row>
    <row r="18" spans="1:5" ht="59.25" customHeight="1" x14ac:dyDescent="0.25">
      <c r="A18" s="119" t="s">
        <v>24</v>
      </c>
      <c r="B18" s="120"/>
      <c r="C18" s="121">
        <f>E18*B6*12</f>
        <v>290481.83999999997</v>
      </c>
      <c r="D18" s="122">
        <f>C18/12</f>
        <v>24206.819999999996</v>
      </c>
      <c r="E18" s="123">
        <v>3.3</v>
      </c>
    </row>
    <row r="19" spans="1:5" ht="160.5" customHeight="1" x14ac:dyDescent="0.25">
      <c r="A19" s="42" t="s">
        <v>86</v>
      </c>
      <c r="B19" s="108" t="s">
        <v>87</v>
      </c>
      <c r="C19" s="124"/>
      <c r="D19" s="125"/>
      <c r="E19" s="126"/>
    </row>
    <row r="20" spans="1:5" ht="155.25" hidden="1" customHeight="1" x14ac:dyDescent="0.25">
      <c r="A20" s="105"/>
      <c r="B20" s="43"/>
      <c r="C20" s="106"/>
      <c r="D20" s="107"/>
      <c r="E20" s="44"/>
    </row>
    <row r="21" spans="1:5" ht="42.75" x14ac:dyDescent="0.25">
      <c r="A21" s="127" t="s">
        <v>27</v>
      </c>
      <c r="B21" s="45"/>
      <c r="C21" s="46">
        <f>E21*B6*12</f>
        <v>242068.19999999998</v>
      </c>
      <c r="D21" s="128">
        <f>C21/12</f>
        <v>20172.349999999999</v>
      </c>
      <c r="E21" s="129">
        <v>2.75</v>
      </c>
    </row>
    <row r="22" spans="1:5" ht="149.25" customHeight="1" x14ac:dyDescent="0.25">
      <c r="A22" s="42" t="s">
        <v>86</v>
      </c>
      <c r="B22" s="108" t="s">
        <v>88</v>
      </c>
      <c r="C22" s="47"/>
      <c r="D22" s="130"/>
      <c r="E22" s="129"/>
    </row>
    <row r="23" spans="1:5" x14ac:dyDescent="0.25">
      <c r="A23" s="48" t="s">
        <v>28</v>
      </c>
      <c r="B23" s="49" t="s">
        <v>29</v>
      </c>
      <c r="C23" s="50">
        <f>E23*12*B6</f>
        <v>117953.232</v>
      </c>
      <c r="D23" s="51">
        <f>C23/12</f>
        <v>9829.4359999999997</v>
      </c>
      <c r="E23" s="52">
        <v>1.34</v>
      </c>
    </row>
    <row r="24" spans="1:5" x14ac:dyDescent="0.25">
      <c r="A24" s="53" t="s">
        <v>30</v>
      </c>
      <c r="B24" s="35" t="s">
        <v>31</v>
      </c>
      <c r="C24" s="131"/>
      <c r="D24" s="54"/>
      <c r="E24" s="55" t="s">
        <v>21</v>
      </c>
    </row>
    <row r="25" spans="1:5" x14ac:dyDescent="0.25">
      <c r="A25" s="53" t="s">
        <v>32</v>
      </c>
      <c r="B25" s="35" t="s">
        <v>33</v>
      </c>
      <c r="C25" s="131"/>
      <c r="D25" s="54"/>
      <c r="E25" s="55"/>
    </row>
    <row r="26" spans="1:5" x14ac:dyDescent="0.25">
      <c r="A26" s="53"/>
      <c r="B26" s="35"/>
      <c r="C26" s="131"/>
      <c r="D26" s="54"/>
      <c r="E26" s="55"/>
    </row>
    <row r="27" spans="1:5" x14ac:dyDescent="0.25">
      <c r="A27" s="48" t="s">
        <v>34</v>
      </c>
      <c r="B27" s="49" t="s">
        <v>35</v>
      </c>
      <c r="C27" s="50">
        <f>E27*12*B6</f>
        <v>49293.887999999999</v>
      </c>
      <c r="D27" s="51">
        <f>C27/12</f>
        <v>4107.8239999999996</v>
      </c>
      <c r="E27" s="52">
        <v>0.56000000000000005</v>
      </c>
    </row>
    <row r="28" spans="1:5" x14ac:dyDescent="0.25">
      <c r="A28" s="53" t="s">
        <v>36</v>
      </c>
      <c r="B28" s="35"/>
      <c r="C28" s="131"/>
      <c r="D28" s="54"/>
      <c r="E28" s="55"/>
    </row>
    <row r="29" spans="1:5" x14ac:dyDescent="0.25">
      <c r="A29" s="56" t="s">
        <v>37</v>
      </c>
      <c r="B29" s="57"/>
      <c r="C29" s="58"/>
      <c r="D29" s="59"/>
      <c r="E29" s="60"/>
    </row>
    <row r="30" spans="1:5" ht="28.5" x14ac:dyDescent="0.25">
      <c r="A30" s="132" t="s">
        <v>38</v>
      </c>
      <c r="B30" s="49"/>
      <c r="C30" s="61">
        <f>E30*12*B6</f>
        <v>378506.63999999996</v>
      </c>
      <c r="D30" s="62">
        <f>C30/12</f>
        <v>31542.219999999998</v>
      </c>
      <c r="E30" s="117">
        <v>4.3</v>
      </c>
    </row>
    <row r="31" spans="1:5" x14ac:dyDescent="0.25">
      <c r="A31" s="39" t="s">
        <v>39</v>
      </c>
      <c r="B31" s="63" t="s">
        <v>40</v>
      </c>
      <c r="C31" s="133"/>
      <c r="D31" s="64"/>
      <c r="E31" s="65"/>
    </row>
    <row r="32" spans="1:5" x14ac:dyDescent="0.25">
      <c r="A32" s="39" t="s">
        <v>41</v>
      </c>
      <c r="B32" s="66" t="s">
        <v>42</v>
      </c>
      <c r="C32" s="133"/>
      <c r="D32" s="64"/>
      <c r="E32" s="65"/>
    </row>
    <row r="33" spans="1:5" x14ac:dyDescent="0.25">
      <c r="A33" s="39" t="s">
        <v>43</v>
      </c>
      <c r="B33" s="66" t="s">
        <v>44</v>
      </c>
      <c r="C33" s="133"/>
      <c r="D33" s="64"/>
      <c r="E33" s="65"/>
    </row>
    <row r="34" spans="1:5" x14ac:dyDescent="0.25">
      <c r="A34" s="39" t="s">
        <v>45</v>
      </c>
      <c r="B34" s="66" t="s">
        <v>46</v>
      </c>
      <c r="C34" s="133"/>
      <c r="D34" s="64"/>
      <c r="E34" s="65"/>
    </row>
    <row r="35" spans="1:5" x14ac:dyDescent="0.25">
      <c r="A35" s="67" t="s">
        <v>47</v>
      </c>
      <c r="B35" s="66" t="s">
        <v>63</v>
      </c>
      <c r="C35" s="133"/>
      <c r="D35" s="64"/>
      <c r="E35" s="65"/>
    </row>
    <row r="36" spans="1:5" x14ac:dyDescent="0.25">
      <c r="A36" s="67" t="s">
        <v>49</v>
      </c>
      <c r="B36" s="66" t="s">
        <v>21</v>
      </c>
      <c r="C36" s="133"/>
      <c r="D36" s="64"/>
      <c r="E36" s="65"/>
    </row>
    <row r="37" spans="1:5" x14ac:dyDescent="0.25">
      <c r="A37" s="67" t="s">
        <v>50</v>
      </c>
      <c r="B37" s="66" t="s">
        <v>48</v>
      </c>
      <c r="C37" s="133"/>
      <c r="D37" s="64"/>
      <c r="E37" s="65"/>
    </row>
    <row r="38" spans="1:5" x14ac:dyDescent="0.25">
      <c r="A38" s="67" t="s">
        <v>51</v>
      </c>
      <c r="B38" s="66"/>
      <c r="C38" s="133"/>
      <c r="D38" s="64"/>
      <c r="E38" s="65"/>
    </row>
    <row r="39" spans="1:5" x14ac:dyDescent="0.25">
      <c r="A39" s="67" t="s">
        <v>95</v>
      </c>
      <c r="B39" s="66"/>
      <c r="C39" s="133"/>
      <c r="D39" s="64"/>
      <c r="E39" s="65"/>
    </row>
    <row r="40" spans="1:5" x14ac:dyDescent="0.25">
      <c r="A40" s="67" t="s">
        <v>96</v>
      </c>
      <c r="B40" s="66" t="s">
        <v>52</v>
      </c>
      <c r="C40" s="133"/>
      <c r="D40" s="64"/>
      <c r="E40" s="65"/>
    </row>
    <row r="41" spans="1:5" x14ac:dyDescent="0.25">
      <c r="A41" s="67" t="s">
        <v>53</v>
      </c>
      <c r="B41" s="66"/>
      <c r="C41" s="133"/>
      <c r="D41" s="64"/>
      <c r="E41" s="65"/>
    </row>
    <row r="42" spans="1:5" x14ac:dyDescent="0.25">
      <c r="A42" s="67" t="s">
        <v>54</v>
      </c>
      <c r="B42" s="66" t="s">
        <v>25</v>
      </c>
      <c r="C42" s="133"/>
      <c r="D42" s="64"/>
      <c r="E42" s="65"/>
    </row>
    <row r="43" spans="1:5" x14ac:dyDescent="0.25">
      <c r="A43" s="67" t="s">
        <v>55</v>
      </c>
      <c r="B43" s="66"/>
      <c r="C43" s="133"/>
      <c r="D43" s="64"/>
      <c r="E43" s="65"/>
    </row>
    <row r="44" spans="1:5" x14ac:dyDescent="0.25">
      <c r="A44" s="67" t="s">
        <v>97</v>
      </c>
      <c r="B44" s="66"/>
      <c r="C44" s="133"/>
      <c r="D44" s="64"/>
      <c r="E44" s="65"/>
    </row>
    <row r="45" spans="1:5" x14ac:dyDescent="0.25">
      <c r="A45" s="67" t="s">
        <v>98</v>
      </c>
      <c r="B45" s="66" t="s">
        <v>26</v>
      </c>
      <c r="C45" s="133"/>
      <c r="D45" s="64"/>
      <c r="E45" s="65"/>
    </row>
    <row r="46" spans="1:5" x14ac:dyDescent="0.25">
      <c r="A46" s="39"/>
      <c r="B46" s="35"/>
      <c r="C46" s="118"/>
      <c r="D46" s="36"/>
      <c r="E46" s="37"/>
    </row>
    <row r="47" spans="1:5" ht="44.25" customHeight="1" x14ac:dyDescent="0.25">
      <c r="A47" s="132" t="s">
        <v>56</v>
      </c>
      <c r="B47" s="49"/>
      <c r="C47" s="50">
        <f>E47*12*B6</f>
        <v>413716.56</v>
      </c>
      <c r="D47" s="51">
        <f>C47/12</f>
        <v>34476.379999999997</v>
      </c>
      <c r="E47" s="52">
        <v>4.7</v>
      </c>
    </row>
    <row r="48" spans="1:5" x14ac:dyDescent="0.25">
      <c r="A48" s="68" t="s">
        <v>57</v>
      </c>
      <c r="B48" s="49"/>
      <c r="C48" s="69"/>
      <c r="D48" s="70"/>
      <c r="E48" s="71"/>
    </row>
    <row r="49" spans="1:5" x14ac:dyDescent="0.25">
      <c r="A49" s="72" t="s">
        <v>58</v>
      </c>
      <c r="B49" s="57"/>
      <c r="C49" s="73"/>
      <c r="D49" s="74"/>
      <c r="E49" s="75"/>
    </row>
    <row r="50" spans="1:5" x14ac:dyDescent="0.25">
      <c r="A50" s="76" t="s">
        <v>59</v>
      </c>
      <c r="B50" s="35"/>
      <c r="C50" s="118"/>
      <c r="D50" s="36"/>
      <c r="E50" s="37"/>
    </row>
    <row r="51" spans="1:5" x14ac:dyDescent="0.25">
      <c r="A51" s="76" t="s">
        <v>60</v>
      </c>
      <c r="B51" s="35" t="s">
        <v>61</v>
      </c>
      <c r="C51" s="118"/>
      <c r="D51" s="36"/>
      <c r="E51" s="37"/>
    </row>
    <row r="52" spans="1:5" x14ac:dyDescent="0.25">
      <c r="A52" s="77" t="s">
        <v>62</v>
      </c>
      <c r="B52" s="35" t="s">
        <v>63</v>
      </c>
      <c r="C52" s="118"/>
      <c r="D52" s="36"/>
      <c r="E52" s="37"/>
    </row>
    <row r="53" spans="1:5" x14ac:dyDescent="0.25">
      <c r="A53" s="76" t="s">
        <v>99</v>
      </c>
      <c r="B53" s="35" t="s">
        <v>61</v>
      </c>
      <c r="C53" s="118"/>
      <c r="D53" s="36"/>
      <c r="E53" s="37"/>
    </row>
    <row r="54" spans="1:5" x14ac:dyDescent="0.25">
      <c r="A54" s="77" t="s">
        <v>83</v>
      </c>
      <c r="B54" s="35" t="s">
        <v>63</v>
      </c>
      <c r="C54" s="118"/>
      <c r="D54" s="36"/>
      <c r="E54" s="37"/>
    </row>
    <row r="55" spans="1:5" x14ac:dyDescent="0.25">
      <c r="A55" s="77" t="s">
        <v>64</v>
      </c>
      <c r="B55" s="35" t="s">
        <v>63</v>
      </c>
      <c r="C55" s="118"/>
      <c r="D55" s="36"/>
      <c r="E55" s="37"/>
    </row>
    <row r="56" spans="1:5" x14ac:dyDescent="0.25">
      <c r="A56" s="77" t="s">
        <v>65</v>
      </c>
      <c r="B56" s="35" t="s">
        <v>61</v>
      </c>
      <c r="C56" s="118"/>
      <c r="D56" s="36"/>
      <c r="E56" s="37"/>
    </row>
    <row r="57" spans="1:5" x14ac:dyDescent="0.25">
      <c r="A57" s="77" t="s">
        <v>82</v>
      </c>
      <c r="B57" s="35" t="s">
        <v>61</v>
      </c>
      <c r="C57" s="118"/>
      <c r="D57" s="36"/>
      <c r="E57" s="37"/>
    </row>
    <row r="58" spans="1:5" x14ac:dyDescent="0.25">
      <c r="A58" s="78"/>
      <c r="B58" s="57"/>
      <c r="C58" s="73"/>
      <c r="D58" s="74"/>
      <c r="E58" s="75"/>
    </row>
    <row r="59" spans="1:5" x14ac:dyDescent="0.25">
      <c r="A59" s="79" t="s">
        <v>66</v>
      </c>
      <c r="B59" s="49"/>
      <c r="C59" s="69"/>
      <c r="D59" s="70"/>
      <c r="E59" s="71"/>
    </row>
    <row r="60" spans="1:5" x14ac:dyDescent="0.25">
      <c r="A60" s="78" t="s">
        <v>67</v>
      </c>
      <c r="B60" s="57"/>
      <c r="C60" s="73"/>
      <c r="D60" s="74"/>
      <c r="E60" s="75"/>
    </row>
    <row r="61" spans="1:5" x14ac:dyDescent="0.25">
      <c r="A61" s="39" t="s">
        <v>68</v>
      </c>
      <c r="B61" s="35"/>
      <c r="C61" s="118"/>
      <c r="D61" s="36"/>
      <c r="E61" s="37"/>
    </row>
    <row r="62" spans="1:5" x14ac:dyDescent="0.25">
      <c r="A62" s="39" t="s">
        <v>60</v>
      </c>
      <c r="B62" s="35" t="s">
        <v>61</v>
      </c>
      <c r="C62" s="118"/>
      <c r="D62" s="36"/>
      <c r="E62" s="37"/>
    </row>
    <row r="63" spans="1:5" x14ac:dyDescent="0.25">
      <c r="A63" s="77" t="s">
        <v>64</v>
      </c>
      <c r="B63" s="35" t="s">
        <v>69</v>
      </c>
      <c r="C63" s="118"/>
      <c r="D63" s="36"/>
      <c r="E63" s="37"/>
    </row>
    <row r="64" spans="1:5" x14ac:dyDescent="0.25">
      <c r="A64" s="77" t="s">
        <v>65</v>
      </c>
      <c r="B64" s="35" t="s">
        <v>61</v>
      </c>
      <c r="C64" s="118"/>
      <c r="D64" s="36"/>
      <c r="E64" s="37"/>
    </row>
    <row r="65" spans="1:5" x14ac:dyDescent="0.25">
      <c r="A65" s="77" t="s">
        <v>100</v>
      </c>
      <c r="B65" s="35" t="s">
        <v>69</v>
      </c>
      <c r="C65" s="118"/>
      <c r="D65" s="36"/>
      <c r="E65" s="37"/>
    </row>
    <row r="66" spans="1:5" x14ac:dyDescent="0.25">
      <c r="A66" s="77" t="s">
        <v>81</v>
      </c>
      <c r="B66" s="35" t="s">
        <v>61</v>
      </c>
      <c r="C66" s="118"/>
      <c r="D66" s="36"/>
      <c r="E66" s="37"/>
    </row>
    <row r="67" spans="1:5" x14ac:dyDescent="0.25">
      <c r="A67" s="39"/>
      <c r="B67" s="35"/>
      <c r="C67" s="118"/>
      <c r="D67" s="36"/>
      <c r="E67" s="37"/>
    </row>
    <row r="68" spans="1:5" x14ac:dyDescent="0.25">
      <c r="A68" s="48" t="s">
        <v>101</v>
      </c>
      <c r="B68" s="49" t="s">
        <v>70</v>
      </c>
      <c r="C68" s="50">
        <f>E68*12*B6</f>
        <v>8802.4800000000014</v>
      </c>
      <c r="D68" s="51">
        <f>C68/12</f>
        <v>733.54000000000008</v>
      </c>
      <c r="E68" s="52">
        <v>0.1</v>
      </c>
    </row>
    <row r="69" spans="1:5" x14ac:dyDescent="0.25">
      <c r="A69" s="56" t="s">
        <v>71</v>
      </c>
      <c r="B69" s="57" t="s">
        <v>84</v>
      </c>
      <c r="C69" s="131"/>
      <c r="D69" s="54"/>
      <c r="E69" s="55"/>
    </row>
    <row r="70" spans="1:5" x14ac:dyDescent="0.25">
      <c r="A70" s="48" t="s">
        <v>102</v>
      </c>
      <c r="B70" s="49" t="s">
        <v>103</v>
      </c>
      <c r="C70" s="50">
        <f>E70*12*B6</f>
        <v>8802.4800000000014</v>
      </c>
      <c r="D70" s="51">
        <f>C70/12</f>
        <v>733.54000000000008</v>
      </c>
      <c r="E70" s="52">
        <v>0.1</v>
      </c>
    </row>
    <row r="71" spans="1:5" x14ac:dyDescent="0.25">
      <c r="A71" s="53" t="s">
        <v>104</v>
      </c>
      <c r="B71" s="35"/>
      <c r="C71" s="131"/>
      <c r="D71" s="54"/>
      <c r="E71" s="55"/>
    </row>
    <row r="72" spans="1:5" x14ac:dyDescent="0.25">
      <c r="A72" s="48" t="s">
        <v>105</v>
      </c>
      <c r="B72" s="49" t="s">
        <v>72</v>
      </c>
      <c r="C72" s="50">
        <f>E72*12*B6</f>
        <v>149642.15999999997</v>
      </c>
      <c r="D72" s="80">
        <f>C72/12</f>
        <v>12470.179999999998</v>
      </c>
      <c r="E72" s="52">
        <v>1.7</v>
      </c>
    </row>
    <row r="73" spans="1:5" x14ac:dyDescent="0.25">
      <c r="A73" s="76"/>
      <c r="B73" s="57"/>
      <c r="C73" s="58"/>
      <c r="D73" s="59"/>
      <c r="E73" s="60"/>
    </row>
    <row r="74" spans="1:5" x14ac:dyDescent="0.25">
      <c r="A74" s="48" t="s">
        <v>106</v>
      </c>
      <c r="B74" s="49" t="s">
        <v>35</v>
      </c>
      <c r="C74" s="50">
        <f>E74*12*B6</f>
        <v>60737.111999999994</v>
      </c>
      <c r="D74" s="51">
        <f>C74/12</f>
        <v>5061.4259999999995</v>
      </c>
      <c r="E74" s="81">
        <v>0.69</v>
      </c>
    </row>
    <row r="75" spans="1:5" x14ac:dyDescent="0.25">
      <c r="A75" s="56"/>
      <c r="B75" s="57"/>
      <c r="C75" s="58"/>
      <c r="D75" s="59"/>
      <c r="E75" s="60"/>
    </row>
    <row r="76" spans="1:5" x14ac:dyDescent="0.25">
      <c r="A76" s="109" t="s">
        <v>107</v>
      </c>
      <c r="B76" s="35" t="s">
        <v>35</v>
      </c>
      <c r="C76" s="134">
        <f>D76*12</f>
        <v>15844.463999999998</v>
      </c>
      <c r="D76" s="51">
        <f>E76*B6</f>
        <v>1320.3719999999998</v>
      </c>
      <c r="E76" s="55">
        <v>0.18</v>
      </c>
    </row>
    <row r="77" spans="1:5" x14ac:dyDescent="0.25">
      <c r="A77" s="110" t="s">
        <v>89</v>
      </c>
      <c r="B77" s="35"/>
      <c r="C77" s="131"/>
      <c r="D77" s="59"/>
      <c r="E77" s="55"/>
    </row>
    <row r="78" spans="1:5" x14ac:dyDescent="0.25">
      <c r="A78" s="53" t="s">
        <v>108</v>
      </c>
      <c r="B78" s="49" t="s">
        <v>35</v>
      </c>
      <c r="C78" s="50">
        <f>E78*12*B6</f>
        <v>88905.04800000001</v>
      </c>
      <c r="D78" s="51">
        <f>C78/12</f>
        <v>7408.7540000000008</v>
      </c>
      <c r="E78" s="81">
        <v>1.01</v>
      </c>
    </row>
    <row r="79" spans="1:5" x14ac:dyDescent="0.25">
      <c r="A79" s="53" t="s">
        <v>90</v>
      </c>
      <c r="B79" s="35"/>
      <c r="C79" s="131"/>
      <c r="D79" s="54"/>
      <c r="E79" s="55"/>
    </row>
    <row r="80" spans="1:5" x14ac:dyDescent="0.25">
      <c r="A80" s="53" t="s">
        <v>91</v>
      </c>
      <c r="B80" s="35"/>
      <c r="C80" s="131"/>
      <c r="D80" s="59"/>
      <c r="E80" s="55"/>
    </row>
    <row r="81" spans="1:5" x14ac:dyDescent="0.25">
      <c r="A81" s="48" t="s">
        <v>109</v>
      </c>
      <c r="B81" s="49" t="s">
        <v>35</v>
      </c>
      <c r="C81" s="111">
        <f>D81*12</f>
        <v>48413.64</v>
      </c>
      <c r="D81" s="51">
        <f>B8*E81</f>
        <v>4034.4700000000003</v>
      </c>
      <c r="E81" s="81">
        <v>0.55000000000000004</v>
      </c>
    </row>
    <row r="82" spans="1:5" x14ac:dyDescent="0.25">
      <c r="A82" s="56" t="s">
        <v>92</v>
      </c>
      <c r="B82" s="57"/>
      <c r="C82" s="112"/>
      <c r="D82" s="59"/>
      <c r="E82" s="60"/>
    </row>
    <row r="83" spans="1:5" x14ac:dyDescent="0.25">
      <c r="A83" s="82" t="s">
        <v>73</v>
      </c>
      <c r="B83" s="49"/>
      <c r="C83" s="83">
        <f>C18+C21+C23+C27+C30+C47+C70+C72+C68+C74+C78+C76+C81</f>
        <v>1873167.7439999995</v>
      </c>
      <c r="D83" s="83">
        <f>D18+D21+D23+D27+D30+D47+D70+D72+D68+D74+D78+D76+D81</f>
        <v>156097.31200000003</v>
      </c>
      <c r="E83" s="52">
        <f>E18+E21+E23+E27+E30+E47+E70+E72+E68+E74+E78+E76+E81</f>
        <v>21.280000000000005</v>
      </c>
    </row>
    <row r="84" spans="1:5" x14ac:dyDescent="0.25">
      <c r="A84" s="84" t="s">
        <v>74</v>
      </c>
      <c r="B84" s="57"/>
      <c r="C84" s="58"/>
      <c r="D84" s="59"/>
      <c r="E84" s="60"/>
    </row>
    <row r="85" spans="1:5" x14ac:dyDescent="0.25">
      <c r="A85" s="48" t="s">
        <v>110</v>
      </c>
      <c r="B85" s="49"/>
      <c r="C85" s="85">
        <f>E85*12*B6</f>
        <v>243828.696</v>
      </c>
      <c r="D85" s="80">
        <f>C85/12</f>
        <v>20319.058000000001</v>
      </c>
      <c r="E85" s="52">
        <v>2.77</v>
      </c>
    </row>
    <row r="86" spans="1:5" x14ac:dyDescent="0.25">
      <c r="A86" s="53" t="s">
        <v>85</v>
      </c>
      <c r="B86" s="35"/>
      <c r="C86" s="131"/>
      <c r="D86" s="54"/>
      <c r="E86" s="37"/>
    </row>
    <row r="87" spans="1:5" x14ac:dyDescent="0.25">
      <c r="A87" s="48" t="s">
        <v>75</v>
      </c>
      <c r="B87" s="86"/>
      <c r="C87" s="85">
        <f>C83+C85</f>
        <v>2116996.4399999995</v>
      </c>
      <c r="D87" s="87">
        <f>D83+D85</f>
        <v>176416.37000000002</v>
      </c>
      <c r="E87" s="52">
        <f>E83+E85</f>
        <v>24.050000000000004</v>
      </c>
    </row>
    <row r="88" spans="1:5" ht="15.75" thickBot="1" x14ac:dyDescent="0.3">
      <c r="A88" s="113" t="s">
        <v>76</v>
      </c>
      <c r="B88" s="88"/>
      <c r="C88" s="114"/>
      <c r="D88" s="115"/>
      <c r="E88" s="116"/>
    </row>
    <row r="89" spans="1:5" x14ac:dyDescent="0.25">
      <c r="A89" s="135"/>
      <c r="B89" s="2"/>
      <c r="C89" s="135"/>
      <c r="D89" s="135"/>
      <c r="E89" s="118"/>
    </row>
    <row r="90" spans="1:5" x14ac:dyDescent="0.25">
      <c r="A90" s="135"/>
      <c r="B90" s="2"/>
      <c r="C90" s="135"/>
      <c r="D90" s="135"/>
      <c r="E90" s="118"/>
    </row>
    <row r="91" spans="1:5" ht="18.75" x14ac:dyDescent="0.3">
      <c r="A91" s="3" t="s">
        <v>111</v>
      </c>
      <c r="B91" s="3"/>
      <c r="C91" s="3"/>
      <c r="D91" s="3"/>
      <c r="E91" s="1"/>
    </row>
    <row r="92" spans="1:5" ht="18.75" x14ac:dyDescent="0.3">
      <c r="A92" s="136" t="s">
        <v>123</v>
      </c>
      <c r="B92" s="136"/>
      <c r="C92" s="136"/>
      <c r="D92" s="136"/>
      <c r="E92" s="137"/>
    </row>
    <row r="93" spans="1:5" ht="18.75" x14ac:dyDescent="0.3">
      <c r="A93" s="5"/>
      <c r="B93" s="5" t="s">
        <v>94</v>
      </c>
      <c r="C93" s="2"/>
      <c r="D93" s="2"/>
      <c r="E93" s="2"/>
    </row>
    <row r="94" spans="1:5" ht="15.75" thickBot="1" x14ac:dyDescent="0.3">
      <c r="A94" s="135"/>
      <c r="B94" s="2"/>
      <c r="C94" s="135"/>
      <c r="D94" s="135"/>
      <c r="E94" s="118"/>
    </row>
    <row r="95" spans="1:5" x14ac:dyDescent="0.25">
      <c r="A95" s="6" t="s">
        <v>1</v>
      </c>
      <c r="B95" s="7"/>
      <c r="C95" s="8"/>
      <c r="D95" s="8"/>
      <c r="E95" s="9"/>
    </row>
    <row r="96" spans="1:5" x14ac:dyDescent="0.25">
      <c r="A96" s="10" t="s">
        <v>2</v>
      </c>
      <c r="B96" s="138">
        <f>B98+B99</f>
        <v>7335.4</v>
      </c>
      <c r="C96" s="12"/>
      <c r="D96" s="12"/>
      <c r="E96" s="13"/>
    </row>
    <row r="97" spans="1:5" x14ac:dyDescent="0.25">
      <c r="A97" s="14" t="s">
        <v>3</v>
      </c>
      <c r="B97" s="15" t="s">
        <v>4</v>
      </c>
      <c r="C97" s="16"/>
      <c r="D97" s="16"/>
      <c r="E97" s="17"/>
    </row>
    <row r="98" spans="1:5" x14ac:dyDescent="0.25">
      <c r="A98" s="18" t="s">
        <v>5</v>
      </c>
      <c r="B98" s="11">
        <v>7335.4</v>
      </c>
      <c r="C98" s="12"/>
      <c r="D98" s="12"/>
      <c r="E98" s="13"/>
    </row>
    <row r="99" spans="1:5" ht="15.75" thickBot="1" x14ac:dyDescent="0.3">
      <c r="A99" s="10" t="s">
        <v>6</v>
      </c>
      <c r="B99" s="15">
        <v>0</v>
      </c>
      <c r="C99" s="2"/>
      <c r="D99" s="2"/>
      <c r="E99" s="19"/>
    </row>
    <row r="100" spans="1:5" x14ac:dyDescent="0.25">
      <c r="A100" s="95" t="s">
        <v>93</v>
      </c>
      <c r="B100" s="89" t="s">
        <v>77</v>
      </c>
      <c r="C100" s="96"/>
      <c r="D100" s="97"/>
      <c r="E100" s="98"/>
    </row>
    <row r="101" spans="1:5" x14ac:dyDescent="0.25">
      <c r="A101" s="99" t="s">
        <v>78</v>
      </c>
      <c r="B101" s="35"/>
      <c r="C101" s="134">
        <f>D101*12</f>
        <v>132917.448</v>
      </c>
      <c r="D101" s="80">
        <f>E101*B96</f>
        <v>11076.454</v>
      </c>
      <c r="E101" s="100">
        <v>1.51</v>
      </c>
    </row>
    <row r="102" spans="1:5" ht="15.75" thickBot="1" x14ac:dyDescent="0.3">
      <c r="A102" s="101"/>
      <c r="B102" s="91"/>
      <c r="C102" s="92"/>
      <c r="D102" s="93"/>
      <c r="E102" s="94"/>
    </row>
    <row r="103" spans="1:5" x14ac:dyDescent="0.25">
      <c r="A103" s="99" t="s">
        <v>112</v>
      </c>
      <c r="B103" s="35" t="s">
        <v>113</v>
      </c>
      <c r="C103" s="134"/>
      <c r="D103" s="80"/>
      <c r="E103" s="55"/>
    </row>
    <row r="104" spans="1:5" x14ac:dyDescent="0.25">
      <c r="A104" s="99"/>
      <c r="B104" s="35" t="s">
        <v>114</v>
      </c>
      <c r="C104" s="134">
        <f>D104*12</f>
        <v>783420.72</v>
      </c>
      <c r="D104" s="80">
        <f>E104*B96</f>
        <v>65285.06</v>
      </c>
      <c r="E104" s="100">
        <v>8.9</v>
      </c>
    </row>
    <row r="105" spans="1:5" ht="15.75" thickBot="1" x14ac:dyDescent="0.3">
      <c r="A105" s="102"/>
      <c r="B105" s="91"/>
      <c r="C105" s="103"/>
      <c r="D105" s="104"/>
      <c r="E105" s="94"/>
    </row>
    <row r="106" spans="1:5" x14ac:dyDescent="0.25">
      <c r="A106" s="95" t="s">
        <v>115</v>
      </c>
      <c r="B106" s="35" t="s">
        <v>113</v>
      </c>
      <c r="C106" s="139"/>
      <c r="D106" s="140"/>
      <c r="E106" s="141"/>
    </row>
    <row r="107" spans="1:5" x14ac:dyDescent="0.25">
      <c r="A107" s="99" t="s">
        <v>116</v>
      </c>
      <c r="B107" s="35" t="s">
        <v>114</v>
      </c>
      <c r="C107" s="134">
        <f>D107*12</f>
        <v>26407.439999999999</v>
      </c>
      <c r="D107" s="80">
        <f>E107*B96</f>
        <v>2200.62</v>
      </c>
      <c r="E107" s="100">
        <f>0.21+0.09</f>
        <v>0.3</v>
      </c>
    </row>
    <row r="108" spans="1:5" ht="15.75" thickBot="1" x14ac:dyDescent="0.3">
      <c r="A108" s="102" t="s">
        <v>117</v>
      </c>
      <c r="B108" s="91"/>
      <c r="C108" s="103"/>
      <c r="D108" s="104"/>
      <c r="E108" s="142">
        <v>0.09</v>
      </c>
    </row>
    <row r="109" spans="1:5" x14ac:dyDescent="0.25">
      <c r="A109" s="95" t="s">
        <v>118</v>
      </c>
      <c r="B109" s="35"/>
      <c r="C109" s="134">
        <f>D109*12</f>
        <v>35209.919999999998</v>
      </c>
      <c r="D109" s="80">
        <f>E109*B96</f>
        <v>2934.16</v>
      </c>
      <c r="E109" s="100">
        <v>0.4</v>
      </c>
    </row>
    <row r="110" spans="1:5" ht="15.75" thickBot="1" x14ac:dyDescent="0.3">
      <c r="A110" s="102" t="s">
        <v>117</v>
      </c>
      <c r="B110" s="35"/>
      <c r="C110" s="134"/>
      <c r="D110" s="80"/>
      <c r="E110" s="143">
        <v>0.4</v>
      </c>
    </row>
    <row r="111" spans="1:5" x14ac:dyDescent="0.25">
      <c r="A111" s="95" t="s">
        <v>119</v>
      </c>
      <c r="B111" s="89" t="s">
        <v>79</v>
      </c>
      <c r="C111" s="96">
        <f>D111*12</f>
        <v>53695.127999999997</v>
      </c>
      <c r="D111" s="97">
        <f>E111*B96</f>
        <v>4474.5940000000001</v>
      </c>
      <c r="E111" s="90">
        <v>0.61</v>
      </c>
    </row>
    <row r="112" spans="1:5" ht="15.75" thickBot="1" x14ac:dyDescent="0.3">
      <c r="A112" s="102" t="s">
        <v>80</v>
      </c>
      <c r="B112" s="91"/>
      <c r="C112" s="92"/>
      <c r="D112" s="93"/>
      <c r="E112" s="94"/>
    </row>
    <row r="113" spans="1:5" x14ac:dyDescent="0.25">
      <c r="A113" s="48" t="s">
        <v>120</v>
      </c>
      <c r="B113" s="86"/>
      <c r="C113" s="50">
        <f>C101+C104+C107+C111+C109</f>
        <v>1031650.656</v>
      </c>
      <c r="D113" s="51">
        <f>D101+D104+D107+D111+D109</f>
        <v>85970.887999999992</v>
      </c>
      <c r="E113" s="52">
        <f>E101+E104+E107+E111+E109</f>
        <v>11.72</v>
      </c>
    </row>
    <row r="114" spans="1:5" ht="15.75" thickBot="1" x14ac:dyDescent="0.3">
      <c r="A114" s="113" t="s">
        <v>121</v>
      </c>
      <c r="B114" s="88"/>
      <c r="C114" s="114"/>
      <c r="D114" s="115"/>
      <c r="E114" s="116"/>
    </row>
    <row r="115" spans="1:5" ht="15.75" thickBot="1" x14ac:dyDescent="0.3">
      <c r="A115" s="135"/>
      <c r="B115" s="2"/>
      <c r="C115" s="135"/>
      <c r="D115" s="135"/>
      <c r="E115" s="118"/>
    </row>
    <row r="116" spans="1:5" x14ac:dyDescent="0.25">
      <c r="A116" s="95" t="s">
        <v>124</v>
      </c>
      <c r="B116" s="89" t="s">
        <v>113</v>
      </c>
      <c r="C116" s="96">
        <f>D116*12</f>
        <v>173628</v>
      </c>
      <c r="D116" s="97">
        <f>E116*182</f>
        <v>14469</v>
      </c>
      <c r="E116" s="90">
        <v>79.5</v>
      </c>
    </row>
    <row r="117" spans="1:5" ht="15.75" thickBot="1" x14ac:dyDescent="0.3">
      <c r="A117" s="102"/>
      <c r="B117" s="91" t="s">
        <v>114</v>
      </c>
      <c r="C117" s="103"/>
      <c r="D117" s="104"/>
      <c r="E117" s="142"/>
    </row>
  </sheetData>
  <pageMargins left="0" right="0" top="0" bottom="0" header="0.31496062992125984" footer="0.31496062992125984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Лоб 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2023-06-01T04:34:03Z</dcterms:modified>
</cp:coreProperties>
</file>