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filterPrivacy="1"/>
  <xr:revisionPtr revIDLastSave="0" documentId="8_{A371F32F-3425-4181-9584-60550397D78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об 72" sheetId="3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6" i="3" l="1"/>
  <c r="C116" i="3" s="1"/>
  <c r="E113" i="3"/>
  <c r="E107" i="3"/>
  <c r="B96" i="3"/>
  <c r="D111" i="3" s="1"/>
  <c r="C111" i="3" s="1"/>
  <c r="E83" i="3"/>
  <c r="E87" i="3" s="1"/>
  <c r="D81" i="3"/>
  <c r="C81" i="3" s="1"/>
  <c r="C72" i="3"/>
  <c r="D72" i="3" s="1"/>
  <c r="C30" i="3"/>
  <c r="D30" i="3" s="1"/>
  <c r="C18" i="3"/>
  <c r="D18" i="3" s="1"/>
  <c r="B6" i="3"/>
  <c r="C85" i="3" s="1"/>
  <c r="D85" i="3" s="1"/>
  <c r="C23" i="3" l="1"/>
  <c r="D23" i="3" s="1"/>
  <c r="C68" i="3"/>
  <c r="D68" i="3" s="1"/>
  <c r="C78" i="3"/>
  <c r="D78" i="3" s="1"/>
  <c r="C21" i="3"/>
  <c r="D21" i="3" s="1"/>
  <c r="C27" i="3"/>
  <c r="D27" i="3" s="1"/>
  <c r="C47" i="3"/>
  <c r="D47" i="3" s="1"/>
  <c r="C70" i="3"/>
  <c r="D70" i="3" s="1"/>
  <c r="C74" i="3"/>
  <c r="D74" i="3" s="1"/>
  <c r="D101" i="3"/>
  <c r="D104" i="3"/>
  <c r="C104" i="3" s="1"/>
  <c r="D107" i="3"/>
  <c r="C107" i="3" s="1"/>
  <c r="D76" i="3"/>
  <c r="C76" i="3" s="1"/>
  <c r="D109" i="3"/>
  <c r="C109" i="3" s="1"/>
  <c r="C83" i="3" l="1"/>
  <c r="C87" i="3" s="1"/>
  <c r="D83" i="3"/>
  <c r="D87" i="3" s="1"/>
  <c r="D113" i="3"/>
  <c r="C101" i="3"/>
  <c r="C113" i="3" s="1"/>
</calcChain>
</file>

<file path=xl/sharedStrings.xml><?xml version="1.0" encoding="utf-8"?>
<sst xmlns="http://schemas.openxmlformats.org/spreadsheetml/2006/main" count="162" uniqueCount="125">
  <si>
    <t xml:space="preserve">                    Перечень  работ, услуг  по содержанию  и ремонту общего имущества</t>
  </si>
  <si>
    <t xml:space="preserve">Общая  площадь </t>
  </si>
  <si>
    <t>помещений, всего кв.м</t>
  </si>
  <si>
    <t>в том числе:</t>
  </si>
  <si>
    <t xml:space="preserve">                                                                      </t>
  </si>
  <si>
    <t>жилых помещений</t>
  </si>
  <si>
    <t>нежилых помещений</t>
  </si>
  <si>
    <t>Количество этажей, шт</t>
  </si>
  <si>
    <t>Количество подъездов, шт</t>
  </si>
  <si>
    <t>Площадь подвального помещения, кв.м.</t>
  </si>
  <si>
    <t>Стоимость</t>
  </si>
  <si>
    <t>Цена работ,</t>
  </si>
  <si>
    <t>Перечень видов</t>
  </si>
  <si>
    <t>Периодичность выполнения работ,</t>
  </si>
  <si>
    <t>работ,услуг</t>
  </si>
  <si>
    <t xml:space="preserve">услуг в месяц  </t>
  </si>
  <si>
    <t>работ и услуг</t>
  </si>
  <si>
    <t>оказания услуг</t>
  </si>
  <si>
    <t xml:space="preserve"> в год,</t>
  </si>
  <si>
    <t>в месяц,</t>
  </si>
  <si>
    <t xml:space="preserve">на 1кв.м площади </t>
  </si>
  <si>
    <t xml:space="preserve"> </t>
  </si>
  <si>
    <t>помещений,</t>
  </si>
  <si>
    <t>руб.</t>
  </si>
  <si>
    <t>1. Техническое обслуживание внутридомовых инженерных сетей и обслуживание системы электроснабжения многоквартирного дома</t>
  </si>
  <si>
    <t>2 раза в год</t>
  </si>
  <si>
    <t>1 раз в год</t>
  </si>
  <si>
    <t>2. Техническое обслуживание  конструктивных элементов многоквартирного дома</t>
  </si>
  <si>
    <t>3. Аварийно-</t>
  </si>
  <si>
    <t>Круглосуточно на системах водоснабжения,</t>
  </si>
  <si>
    <t>диспетчерское</t>
  </si>
  <si>
    <t xml:space="preserve">водоотведения, теплоснабжения и </t>
  </si>
  <si>
    <t>обслуживание</t>
  </si>
  <si>
    <t>электроснабжения</t>
  </si>
  <si>
    <t>4. Обслуживание</t>
  </si>
  <si>
    <t>Ежемесячно</t>
  </si>
  <si>
    <t>общедомовых приборов</t>
  </si>
  <si>
    <t>учета</t>
  </si>
  <si>
    <t>5.  Санитарные работы  по содержанию помещений общего пользования</t>
  </si>
  <si>
    <t>Влажное подметание лестничных</t>
  </si>
  <si>
    <t>нижние 3этажа - 5раз в неделю</t>
  </si>
  <si>
    <t xml:space="preserve">площадок и маршей </t>
  </si>
  <si>
    <t>выше третьего эт.- 3 раза в неделю</t>
  </si>
  <si>
    <t>Мытье лестничных площадок и</t>
  </si>
  <si>
    <t>нижние три эт.- 2раза в неделю</t>
  </si>
  <si>
    <t>маршей</t>
  </si>
  <si>
    <t>выше третьего этажа - 2 раза в месяц</t>
  </si>
  <si>
    <t xml:space="preserve">Мытье полов кабины лифта </t>
  </si>
  <si>
    <t>5 раз в неделю</t>
  </si>
  <si>
    <t>Влажная протирка стен,дверей, потолков и плафонов</t>
  </si>
  <si>
    <t>кабины лифта</t>
  </si>
  <si>
    <t>Влажная протирка подоконников,</t>
  </si>
  <si>
    <t>2 раза в месяц</t>
  </si>
  <si>
    <t xml:space="preserve">Мытье окон с внутренней стороны </t>
  </si>
  <si>
    <t>помещения МОП</t>
  </si>
  <si>
    <t>Комплекс работ по уборке подъездов</t>
  </si>
  <si>
    <t xml:space="preserve">6. Уборка земельного участка входящего в состав общего имущества дома  </t>
  </si>
  <si>
    <t>6.1. Уборка придомовой</t>
  </si>
  <si>
    <t>территории в зимний период</t>
  </si>
  <si>
    <t>Подметание, сдвижка снега на</t>
  </si>
  <si>
    <t>придомовой территории</t>
  </si>
  <si>
    <t>6 раз в неделю</t>
  </si>
  <si>
    <t>Очистка территории от наледи</t>
  </si>
  <si>
    <t>2 раза в неделю</t>
  </si>
  <si>
    <t>Протирка указателей</t>
  </si>
  <si>
    <t>Очистка урн от мусора</t>
  </si>
  <si>
    <t>6.2. Уборка придомовой</t>
  </si>
  <si>
    <t>территории в летний период</t>
  </si>
  <si>
    <t>Подметание и уборка</t>
  </si>
  <si>
    <t>1 раз в неделю</t>
  </si>
  <si>
    <t>1 раз в квартал</t>
  </si>
  <si>
    <t xml:space="preserve">    дезинсекция</t>
  </si>
  <si>
    <t>Круглосуточно</t>
  </si>
  <si>
    <t>Итого содержание общего</t>
  </si>
  <si>
    <t xml:space="preserve">  имущества дома</t>
  </si>
  <si>
    <t xml:space="preserve">Всего стоимость работ и услуг </t>
  </si>
  <si>
    <t xml:space="preserve"> по управлению и содержанию дома</t>
  </si>
  <si>
    <t>В зимний период</t>
  </si>
  <si>
    <t>придомовой территории с вывозом снега на отвал</t>
  </si>
  <si>
    <t>Период: Май - Сентябрь</t>
  </si>
  <si>
    <t>(стрижка,аэрация,обработка,внесение удобрений и т.д)</t>
  </si>
  <si>
    <t>Уборка контейнерной площадки от мусора</t>
  </si>
  <si>
    <t>Уборка контейнерной площадки от мусора, наледи</t>
  </si>
  <si>
    <t xml:space="preserve">Посыпка территории песком </t>
  </si>
  <si>
    <t>По заявке (2 раза в год)</t>
  </si>
  <si>
    <t>многоквартирным домом</t>
  </si>
  <si>
    <t>(Перечень согласно ПП РФ № 290 от 03.04.2013г., минимальная периодичность в соответствии с законодательством РФ)</t>
  </si>
  <si>
    <t>Проведение технических осмотров, мелкого профилактического и экстренного  ремонта , устранение незначительных неисправностей в системах отопления, водоснабжения, водоотведения, электроснабжения, а также: ремонт, регулеровка, наладка и  испытание систем центрального отопления; промывка опрессовка, консервация  и расконсервация системы центрального отопления; контроль параметров теплоносителя и воды; укрепление трубопроводов, мелкий ремонт изоляции, проверка исправности канализационных вытяжек и устранение причин при обнаружении их неисправности и т.д</t>
  </si>
  <si>
    <t>Проведение технических осмотров, мелкого  и экстренного  ремонта , устранение незначительных неисправностей в конструктивных элементах здания, смена и восстановление разбитых стекол, ремонт и укрепление окон и дверей, очистка кровли и козырьков над подъездами от мусора, наледи, снежных навесов;  очистка подвальных помещений от мусора; закрытие на замки подвальных дверей, открытие и закрытие утеплителем вентиляционных шахт, ревизия ливневой канализации с прочисткой, мелким ремонтом и т.д.</t>
  </si>
  <si>
    <t xml:space="preserve">     установок</t>
  </si>
  <si>
    <t>давления холодного водоснабжения,</t>
  </si>
  <si>
    <t>горячего водоснабжения, циркуляции, пожаротушения</t>
  </si>
  <si>
    <t>( пластинчатый бойлер)</t>
  </si>
  <si>
    <t>1. Механизированная уборка</t>
  </si>
  <si>
    <t xml:space="preserve">7. Дератизация, </t>
  </si>
  <si>
    <t>Адрес: Новосибирская область, г.Новосибирск, Заельцовский район, ул. Лобачевского, 72</t>
  </si>
  <si>
    <t xml:space="preserve">электрических шкафов, </t>
  </si>
  <si>
    <t>поручней перил, почтовых ящиков</t>
  </si>
  <si>
    <t>( влажная протирка стен, дверей, плафонов,</t>
  </si>
  <si>
    <t>обметание пыли с потолков)</t>
  </si>
  <si>
    <t>Очистка от снега и наледи спусков в подвал</t>
  </si>
  <si>
    <t>Уборка спусков в подвал</t>
  </si>
  <si>
    <t xml:space="preserve">8. Санитарное содержание  и текущий </t>
  </si>
  <si>
    <t>Ежедневно</t>
  </si>
  <si>
    <t xml:space="preserve">      ремонт контейнерных площадок</t>
  </si>
  <si>
    <t>9. Обслуживание лифтов</t>
  </si>
  <si>
    <t>10. Обслуживание ППА</t>
  </si>
  <si>
    <t>11. Обслуживание дизель-генераторных</t>
  </si>
  <si>
    <t xml:space="preserve">12. Обслуживание установки для повышения </t>
  </si>
  <si>
    <t>13. Обслуживание водонагревателя</t>
  </si>
  <si>
    <t xml:space="preserve">14. Услуги и работы по управлению </t>
  </si>
  <si>
    <t xml:space="preserve">                                           Перечень  дополнительных работ, услуг  </t>
  </si>
  <si>
    <t>2. Услуги охранного предприятия</t>
  </si>
  <si>
    <t>По договору со специализированной</t>
  </si>
  <si>
    <t>организацией</t>
  </si>
  <si>
    <t>3. Техническое обслуживание шлагбаумов,</t>
  </si>
  <si>
    <t>ворот, калиток</t>
  </si>
  <si>
    <t>(в том числе амортизация)</t>
  </si>
  <si>
    <t>4. Техническое обслуживание видеонаблюдения</t>
  </si>
  <si>
    <t>5. Обслуживание газонов и зеленых насаждений</t>
  </si>
  <si>
    <t>Всего стоимость дополнительных работ (услуг)</t>
  </si>
  <si>
    <t>(включая работы и услуги по управлению МКД)</t>
  </si>
  <si>
    <t xml:space="preserve">                  в многоквартирном доме  условия их оказания и выполнения и их стоимость с 01.01.2020 г.</t>
  </si>
  <si>
    <t>Техническое обслуживание видеонаблюдения</t>
  </si>
  <si>
    <t xml:space="preserve">                    условия их оказания и выполнения и их стоимость с 01.01.2020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</si>
</sst>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  <charset val="1"/>
    </font>
    <font>
      <sz val="14"/>
      <name val="Times New Roman"/>
      <family val="1"/>
      <charset val="204"/>
    </font>
    <font>
      <sz val="14"/>
      <name val="Times New Roman"/>
      <family val="1"/>
      <charset val="1"/>
    </font>
    <font>
      <b/>
      <sz val="14"/>
      <name val="Times New Roman"/>
      <family val="1"/>
      <charset val="204"/>
    </font>
    <font>
      <sz val="10"/>
      <name val="Times New Roman"/>
      <family val="1"/>
      <charset val="1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name val="Arial Cyr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14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0" fontId="3" fillId="0" borderId="24" xfId="0" applyFont="1" applyBorder="1"/>
    <xf numFmtId="0" fontId="3" fillId="0" borderId="25" xfId="0" applyFont="1" applyBorder="1"/>
    <xf numFmtId="0" fontId="3" fillId="0" borderId="3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3" fillId="0" borderId="27" xfId="0" applyFont="1" applyBorder="1"/>
    <xf numFmtId="0" fontId="3" fillId="0" borderId="28" xfId="0" applyFont="1" applyBorder="1"/>
    <xf numFmtId="0" fontId="3" fillId="0" borderId="29" xfId="0" applyFont="1" applyBorder="1"/>
    <xf numFmtId="0" fontId="11" fillId="2" borderId="32" xfId="1" applyFont="1" applyFill="1" applyBorder="1" applyAlignment="1">
      <alignment horizontal="center" vertical="top" wrapText="1"/>
    </xf>
    <xf numFmtId="0" fontId="13" fillId="0" borderId="42" xfId="0" applyFont="1" applyBorder="1" applyAlignment="1">
      <alignment vertical="center"/>
    </xf>
    <xf numFmtId="2" fontId="12" fillId="2" borderId="45" xfId="1" applyNumberFormat="1" applyFont="1" applyFill="1" applyBorder="1" applyAlignment="1">
      <alignment horizontal="center" vertical="center" wrapText="1"/>
    </xf>
    <xf numFmtId="0" fontId="15" fillId="0" borderId="37" xfId="0" applyFont="1" applyBorder="1" applyAlignment="1">
      <alignment vertical="center"/>
    </xf>
    <xf numFmtId="164" fontId="16" fillId="0" borderId="38" xfId="0" applyNumberFormat="1" applyFont="1" applyBorder="1" applyAlignment="1">
      <alignment horizontal="center" vertical="center"/>
    </xf>
    <xf numFmtId="2" fontId="15" fillId="0" borderId="38" xfId="0" applyNumberFormat="1" applyFont="1" applyBorder="1" applyAlignment="1">
      <alignment horizontal="center" vertical="center"/>
    </xf>
    <xf numFmtId="0" fontId="16" fillId="0" borderId="32" xfId="0" applyFont="1" applyBorder="1"/>
    <xf numFmtId="0" fontId="3" fillId="0" borderId="33" xfId="0" applyFont="1" applyBorder="1" applyAlignment="1">
      <alignment horizontal="center"/>
    </xf>
    <xf numFmtId="164" fontId="16" fillId="0" borderId="11" xfId="0" applyNumberFormat="1" applyFont="1" applyBorder="1" applyAlignment="1">
      <alignment horizontal="center"/>
    </xf>
    <xf numFmtId="164" fontId="16" fillId="0" borderId="35" xfId="0" applyNumberFormat="1" applyFont="1" applyBorder="1" applyAlignment="1">
      <alignment horizontal="center"/>
    </xf>
    <xf numFmtId="2" fontId="16" fillId="0" borderId="12" xfId="0" applyNumberFormat="1" applyFont="1" applyBorder="1" applyAlignment="1">
      <alignment horizontal="center"/>
    </xf>
    <xf numFmtId="0" fontId="16" fillId="0" borderId="27" xfId="0" applyFont="1" applyBorder="1"/>
    <xf numFmtId="0" fontId="16" fillId="0" borderId="29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41" xfId="0" applyFont="1" applyBorder="1"/>
    <xf numFmtId="0" fontId="3" fillId="0" borderId="42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44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164" fontId="16" fillId="0" borderId="17" xfId="0" applyNumberFormat="1" applyFont="1" applyBorder="1" applyAlignment="1">
      <alignment horizontal="center"/>
    </xf>
    <xf numFmtId="164" fontId="16" fillId="0" borderId="39" xfId="0" applyNumberFormat="1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164" fontId="3" fillId="0" borderId="29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7" xfId="0" applyFont="1" applyBorder="1"/>
    <xf numFmtId="0" fontId="2" fillId="0" borderId="32" xfId="0" applyFont="1" applyBorder="1"/>
    <xf numFmtId="164" fontId="3" fillId="0" borderId="11" xfId="0" applyNumberFormat="1" applyFont="1" applyBorder="1" applyAlignment="1">
      <alignment horizontal="center"/>
    </xf>
    <xf numFmtId="164" fontId="3" fillId="0" borderId="35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2" fillId="0" borderId="41" xfId="0" applyFont="1" applyBorder="1"/>
    <xf numFmtId="0" fontId="3" fillId="0" borderId="7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27" xfId="0" applyFont="1" applyBorder="1"/>
    <xf numFmtId="0" fontId="3" fillId="0" borderId="27" xfId="0" applyFont="1" applyBorder="1" applyAlignment="1">
      <alignment horizontal="left"/>
    </xf>
    <xf numFmtId="0" fontId="3" fillId="0" borderId="41" xfId="0" applyFont="1" applyBorder="1"/>
    <xf numFmtId="0" fontId="3" fillId="0" borderId="32" xfId="0" applyFont="1" applyBorder="1"/>
    <xf numFmtId="164" fontId="16" fillId="0" borderId="29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8" fillId="0" borderId="32" xfId="0" applyFont="1" applyBorder="1"/>
    <xf numFmtId="2" fontId="16" fillId="0" borderId="34" xfId="0" applyNumberFormat="1" applyFont="1" applyBorder="1" applyAlignment="1">
      <alignment horizontal="center"/>
    </xf>
    <xf numFmtId="0" fontId="18" fillId="0" borderId="41" xfId="0" applyFont="1" applyBorder="1"/>
    <xf numFmtId="2" fontId="16" fillId="0" borderId="11" xfId="0" applyNumberFormat="1" applyFont="1" applyBorder="1" applyAlignment="1">
      <alignment horizontal="center"/>
    </xf>
    <xf numFmtId="0" fontId="3" fillId="0" borderId="33" xfId="0" applyFont="1" applyBorder="1"/>
    <xf numFmtId="2" fontId="16" fillId="0" borderId="35" xfId="0" applyNumberFormat="1" applyFont="1" applyBorder="1" applyAlignment="1">
      <alignment horizontal="center"/>
    </xf>
    <xf numFmtId="0" fontId="3" fillId="0" borderId="46" xfId="0" applyFont="1" applyBorder="1"/>
    <xf numFmtId="0" fontId="3" fillId="0" borderId="25" xfId="0" applyFont="1" applyBorder="1" applyAlignment="1">
      <alignment horizontal="center"/>
    </xf>
    <xf numFmtId="2" fontId="16" fillId="0" borderId="4" xfId="0" applyNumberFormat="1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164" fontId="16" fillId="0" borderId="22" xfId="0" applyNumberFormat="1" applyFont="1" applyBorder="1" applyAlignment="1">
      <alignment horizontal="center"/>
    </xf>
    <xf numFmtId="164" fontId="16" fillId="0" borderId="47" xfId="0" applyNumberFormat="1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3" fillId="0" borderId="25" xfId="0" applyFont="1" applyBorder="1" applyAlignment="1">
      <alignment horizontal="left"/>
    </xf>
    <xf numFmtId="164" fontId="16" fillId="0" borderId="3" xfId="0" applyNumberFormat="1" applyFont="1" applyBorder="1" applyAlignment="1">
      <alignment horizontal="center"/>
    </xf>
    <xf numFmtId="164" fontId="16" fillId="0" borderId="26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0" fontId="3" fillId="0" borderId="28" xfId="0" applyFont="1" applyBorder="1" applyAlignment="1">
      <alignment horizontal="left"/>
    </xf>
    <xf numFmtId="2" fontId="16" fillId="0" borderId="14" xfId="0" applyNumberFormat="1" applyFont="1" applyBorder="1" applyAlignment="1">
      <alignment horizontal="center"/>
    </xf>
    <xf numFmtId="0" fontId="2" fillId="0" borderId="46" xfId="0" applyFont="1" applyBorder="1" applyAlignment="1">
      <alignment horizontal="left"/>
    </xf>
    <xf numFmtId="0" fontId="3" fillId="0" borderId="46" xfId="0" applyFont="1" applyBorder="1" applyAlignment="1">
      <alignment horizontal="left"/>
    </xf>
    <xf numFmtId="0" fontId="16" fillId="0" borderId="22" xfId="0" applyFont="1" applyBorder="1" applyAlignment="1">
      <alignment horizontal="center"/>
    </xf>
    <xf numFmtId="0" fontId="16" fillId="0" borderId="47" xfId="0" applyFont="1" applyBorder="1" applyAlignment="1">
      <alignment horizontal="center"/>
    </xf>
    <xf numFmtId="0" fontId="11" fillId="2" borderId="41" xfId="1" applyFont="1" applyFill="1" applyBorder="1" applyAlignment="1">
      <alignment horizontal="left" vertical="center" wrapText="1"/>
    </xf>
    <xf numFmtId="2" fontId="2" fillId="2" borderId="43" xfId="0" applyNumberFormat="1" applyFont="1" applyFill="1" applyBorder="1" applyAlignment="1">
      <alignment vertical="center"/>
    </xf>
    <xf numFmtId="0" fontId="14" fillId="2" borderId="44" xfId="0" applyFont="1" applyFill="1" applyBorder="1" applyAlignment="1">
      <alignment horizontal="left" vertical="center" wrapText="1"/>
    </xf>
    <xf numFmtId="0" fontId="11" fillId="2" borderId="33" xfId="1" applyFont="1" applyFill="1" applyBorder="1" applyAlignment="1">
      <alignment horizontal="center" vertical="top" wrapText="1"/>
    </xf>
    <xf numFmtId="0" fontId="16" fillId="0" borderId="33" xfId="0" applyFont="1" applyBorder="1"/>
    <xf numFmtId="0" fontId="16" fillId="0" borderId="42" xfId="0" applyFont="1" applyBorder="1"/>
    <xf numFmtId="0" fontId="16" fillId="0" borderId="32" xfId="0" applyFont="1" applyBorder="1" applyAlignment="1">
      <alignment horizontal="center"/>
    </xf>
    <xf numFmtId="0" fontId="16" fillId="0" borderId="41" xfId="0" applyFont="1" applyBorder="1" applyAlignment="1">
      <alignment horizontal="center"/>
    </xf>
    <xf numFmtId="0" fontId="16" fillId="0" borderId="20" xfId="0" applyFont="1" applyBorder="1"/>
    <xf numFmtId="0" fontId="16" fillId="0" borderId="22" xfId="0" applyFont="1" applyBorder="1"/>
    <xf numFmtId="0" fontId="16" fillId="0" borderId="47" xfId="0" applyFont="1" applyBorder="1"/>
    <xf numFmtId="0" fontId="3" fillId="0" borderId="23" xfId="0" applyFont="1" applyBorder="1" applyAlignment="1">
      <alignment horizontal="center"/>
    </xf>
    <xf numFmtId="2" fontId="16" fillId="0" borderId="18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24" xfId="1" applyFont="1" applyBorder="1" applyAlignment="1">
      <alignment horizontal="left" vertical="center" wrapText="1"/>
    </xf>
    <xf numFmtId="0" fontId="10" fillId="0" borderId="25" xfId="1" applyFont="1" applyBorder="1" applyAlignment="1">
      <alignment horizontal="center" vertical="center" wrapText="1"/>
    </xf>
    <xf numFmtId="164" fontId="9" fillId="0" borderId="30" xfId="1" applyNumberFormat="1" applyFont="1" applyBorder="1" applyAlignment="1">
      <alignment horizontal="center" vertical="center" wrapText="1"/>
    </xf>
    <xf numFmtId="164" fontId="9" fillId="0" borderId="26" xfId="1" applyNumberFormat="1" applyFont="1" applyBorder="1" applyAlignment="1">
      <alignment horizontal="center" vertical="center" wrapText="1"/>
    </xf>
    <xf numFmtId="2" fontId="9" fillId="0" borderId="31" xfId="1" applyNumberFormat="1" applyFont="1" applyBorder="1" applyAlignment="1">
      <alignment horizontal="center" vertical="center" wrapText="1"/>
    </xf>
    <xf numFmtId="164" fontId="0" fillId="0" borderId="0" xfId="0" applyNumberFormat="1"/>
    <xf numFmtId="2" fontId="9" fillId="0" borderId="34" xfId="1" applyNumberFormat="1" applyFont="1" applyBorder="1" applyAlignment="1">
      <alignment horizontal="center" vertical="center" wrapText="1"/>
    </xf>
    <xf numFmtId="2" fontId="9" fillId="0" borderId="35" xfId="1" applyNumberFormat="1" applyFont="1" applyBorder="1" applyAlignment="1">
      <alignment horizontal="center" vertical="center" wrapText="1"/>
    </xf>
    <xf numFmtId="2" fontId="9" fillId="0" borderId="36" xfId="1" applyNumberFormat="1" applyFont="1" applyBorder="1" applyAlignment="1">
      <alignment horizontal="center" vertical="center" wrapText="1"/>
    </xf>
    <xf numFmtId="0" fontId="9" fillId="0" borderId="32" xfId="1" applyFont="1" applyBorder="1" applyAlignment="1">
      <alignment horizontal="left" vertical="center" wrapText="1"/>
    </xf>
    <xf numFmtId="164" fontId="9" fillId="0" borderId="35" xfId="1" applyNumberFormat="1" applyFont="1" applyBorder="1" applyAlignment="1">
      <alignment horizontal="center" vertical="center" wrapText="1"/>
    </xf>
    <xf numFmtId="2" fontId="9" fillId="0" borderId="40" xfId="1" applyNumberFormat="1" applyFont="1" applyBorder="1" applyAlignment="1">
      <alignment horizontal="center" vertical="center" wrapText="1"/>
    </xf>
    <xf numFmtId="2" fontId="17" fillId="0" borderId="35" xfId="1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9" fillId="0" borderId="19" xfId="1" applyFont="1" applyBorder="1" applyAlignment="1">
      <alignment horizontal="left" vertical="center" wrapText="1"/>
    </xf>
    <xf numFmtId="164" fontId="3" fillId="0" borderId="0" xfId="0" applyNumberFormat="1" applyFont="1" applyAlignment="1">
      <alignment horizontal="center"/>
    </xf>
    <xf numFmtId="164" fontId="16" fillId="0" borderId="0" xfId="0" applyNumberFormat="1" applyFont="1" applyAlignment="1">
      <alignment horizontal="center"/>
    </xf>
    <xf numFmtId="0" fontId="16" fillId="0" borderId="0" xfId="0" applyFont="1"/>
    <xf numFmtId="0" fontId="5" fillId="2" borderId="0" xfId="0" applyFont="1" applyFill="1"/>
    <xf numFmtId="0" fontId="3" fillId="2" borderId="0" xfId="0" applyFont="1" applyFill="1"/>
    <xf numFmtId="164" fontId="3" fillId="0" borderId="6" xfId="0" applyNumberFormat="1" applyFont="1" applyBorder="1"/>
    <xf numFmtId="0" fontId="16" fillId="0" borderId="3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</cellXfs>
  <cellStyles count="2">
    <cellStyle name="Обычный" xfId="0" builtinId="0"/>
    <cellStyle name="Обычный_Лист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17"/>
  <sheetViews>
    <sheetView tabSelected="1" workbookViewId="0">
      <selection activeCell="E112" sqref="E112"/>
    </sheetView>
  </sheetViews>
  <sheetFormatPr defaultColWidth="11.5703125" defaultRowHeight="15" x14ac:dyDescent="0.25"/>
  <cols>
    <col min="1" max="1" width="44.85546875" customWidth="1"/>
    <col min="2" max="2" width="40" customWidth="1"/>
    <col min="3" max="4" width="14" customWidth="1"/>
    <col min="5" max="5" width="15.28515625" customWidth="1"/>
    <col min="6" max="6" width="9.85546875" customWidth="1"/>
    <col min="255" max="255" width="34" customWidth="1"/>
    <col min="256" max="256" width="42.85546875" customWidth="1"/>
    <col min="257" max="258" width="14" customWidth="1"/>
    <col min="259" max="259" width="15.28515625" customWidth="1"/>
    <col min="260" max="260" width="12.7109375" customWidth="1"/>
    <col min="511" max="511" width="34" customWidth="1"/>
    <col min="512" max="512" width="42.85546875" customWidth="1"/>
    <col min="513" max="514" width="14" customWidth="1"/>
    <col min="515" max="515" width="15.28515625" customWidth="1"/>
    <col min="516" max="516" width="12.7109375" customWidth="1"/>
    <col min="767" max="767" width="34" customWidth="1"/>
    <col min="768" max="768" width="42.85546875" customWidth="1"/>
    <col min="769" max="770" width="14" customWidth="1"/>
    <col min="771" max="771" width="15.28515625" customWidth="1"/>
    <col min="772" max="772" width="12.7109375" customWidth="1"/>
    <col min="1023" max="1023" width="34" customWidth="1"/>
    <col min="1024" max="1024" width="42.85546875" customWidth="1"/>
    <col min="1025" max="1026" width="14" customWidth="1"/>
    <col min="1027" max="1027" width="15.28515625" customWidth="1"/>
    <col min="1028" max="1028" width="12.7109375" customWidth="1"/>
    <col min="1279" max="1279" width="34" customWidth="1"/>
    <col min="1280" max="1280" width="42.85546875" customWidth="1"/>
    <col min="1281" max="1282" width="14" customWidth="1"/>
    <col min="1283" max="1283" width="15.28515625" customWidth="1"/>
    <col min="1284" max="1284" width="12.7109375" customWidth="1"/>
    <col min="1535" max="1535" width="34" customWidth="1"/>
    <col min="1536" max="1536" width="42.85546875" customWidth="1"/>
    <col min="1537" max="1538" width="14" customWidth="1"/>
    <col min="1539" max="1539" width="15.28515625" customWidth="1"/>
    <col min="1540" max="1540" width="12.7109375" customWidth="1"/>
    <col min="1791" max="1791" width="34" customWidth="1"/>
    <col min="1792" max="1792" width="42.85546875" customWidth="1"/>
    <col min="1793" max="1794" width="14" customWidth="1"/>
    <col min="1795" max="1795" width="15.28515625" customWidth="1"/>
    <col min="1796" max="1796" width="12.7109375" customWidth="1"/>
    <col min="2047" max="2047" width="34" customWidth="1"/>
    <col min="2048" max="2048" width="42.85546875" customWidth="1"/>
    <col min="2049" max="2050" width="14" customWidth="1"/>
    <col min="2051" max="2051" width="15.28515625" customWidth="1"/>
    <col min="2052" max="2052" width="12.7109375" customWidth="1"/>
    <col min="2303" max="2303" width="34" customWidth="1"/>
    <col min="2304" max="2304" width="42.85546875" customWidth="1"/>
    <col min="2305" max="2306" width="14" customWidth="1"/>
    <col min="2307" max="2307" width="15.28515625" customWidth="1"/>
    <col min="2308" max="2308" width="12.7109375" customWidth="1"/>
    <col min="2559" max="2559" width="34" customWidth="1"/>
    <col min="2560" max="2560" width="42.85546875" customWidth="1"/>
    <col min="2561" max="2562" width="14" customWidth="1"/>
    <col min="2563" max="2563" width="15.28515625" customWidth="1"/>
    <col min="2564" max="2564" width="12.7109375" customWidth="1"/>
    <col min="2815" max="2815" width="34" customWidth="1"/>
    <col min="2816" max="2816" width="42.85546875" customWidth="1"/>
    <col min="2817" max="2818" width="14" customWidth="1"/>
    <col min="2819" max="2819" width="15.28515625" customWidth="1"/>
    <col min="2820" max="2820" width="12.7109375" customWidth="1"/>
    <col min="3071" max="3071" width="34" customWidth="1"/>
    <col min="3072" max="3072" width="42.85546875" customWidth="1"/>
    <col min="3073" max="3074" width="14" customWidth="1"/>
    <col min="3075" max="3075" width="15.28515625" customWidth="1"/>
    <col min="3076" max="3076" width="12.7109375" customWidth="1"/>
    <col min="3327" max="3327" width="34" customWidth="1"/>
    <col min="3328" max="3328" width="42.85546875" customWidth="1"/>
    <col min="3329" max="3330" width="14" customWidth="1"/>
    <col min="3331" max="3331" width="15.28515625" customWidth="1"/>
    <col min="3332" max="3332" width="12.7109375" customWidth="1"/>
    <col min="3583" max="3583" width="34" customWidth="1"/>
    <col min="3584" max="3584" width="42.85546875" customWidth="1"/>
    <col min="3585" max="3586" width="14" customWidth="1"/>
    <col min="3587" max="3587" width="15.28515625" customWidth="1"/>
    <col min="3588" max="3588" width="12.7109375" customWidth="1"/>
    <col min="3839" max="3839" width="34" customWidth="1"/>
    <col min="3840" max="3840" width="42.85546875" customWidth="1"/>
    <col min="3841" max="3842" width="14" customWidth="1"/>
    <col min="3843" max="3843" width="15.28515625" customWidth="1"/>
    <col min="3844" max="3844" width="12.7109375" customWidth="1"/>
    <col min="4095" max="4095" width="34" customWidth="1"/>
    <col min="4096" max="4096" width="42.85546875" customWidth="1"/>
    <col min="4097" max="4098" width="14" customWidth="1"/>
    <col min="4099" max="4099" width="15.28515625" customWidth="1"/>
    <col min="4100" max="4100" width="12.7109375" customWidth="1"/>
    <col min="4351" max="4351" width="34" customWidth="1"/>
    <col min="4352" max="4352" width="42.85546875" customWidth="1"/>
    <col min="4353" max="4354" width="14" customWidth="1"/>
    <col min="4355" max="4355" width="15.28515625" customWidth="1"/>
    <col min="4356" max="4356" width="12.7109375" customWidth="1"/>
    <col min="4607" max="4607" width="34" customWidth="1"/>
    <col min="4608" max="4608" width="42.85546875" customWidth="1"/>
    <col min="4609" max="4610" width="14" customWidth="1"/>
    <col min="4611" max="4611" width="15.28515625" customWidth="1"/>
    <col min="4612" max="4612" width="12.7109375" customWidth="1"/>
    <col min="4863" max="4863" width="34" customWidth="1"/>
    <col min="4864" max="4864" width="42.85546875" customWidth="1"/>
    <col min="4865" max="4866" width="14" customWidth="1"/>
    <col min="4867" max="4867" width="15.28515625" customWidth="1"/>
    <col min="4868" max="4868" width="12.7109375" customWidth="1"/>
    <col min="5119" max="5119" width="34" customWidth="1"/>
    <col min="5120" max="5120" width="42.85546875" customWidth="1"/>
    <col min="5121" max="5122" width="14" customWidth="1"/>
    <col min="5123" max="5123" width="15.28515625" customWidth="1"/>
    <col min="5124" max="5124" width="12.7109375" customWidth="1"/>
    <col min="5375" max="5375" width="34" customWidth="1"/>
    <col min="5376" max="5376" width="42.85546875" customWidth="1"/>
    <col min="5377" max="5378" width="14" customWidth="1"/>
    <col min="5379" max="5379" width="15.28515625" customWidth="1"/>
    <col min="5380" max="5380" width="12.7109375" customWidth="1"/>
    <col min="5631" max="5631" width="34" customWidth="1"/>
    <col min="5632" max="5632" width="42.85546875" customWidth="1"/>
    <col min="5633" max="5634" width="14" customWidth="1"/>
    <col min="5635" max="5635" width="15.28515625" customWidth="1"/>
    <col min="5636" max="5636" width="12.7109375" customWidth="1"/>
    <col min="5887" max="5887" width="34" customWidth="1"/>
    <col min="5888" max="5888" width="42.85546875" customWidth="1"/>
    <col min="5889" max="5890" width="14" customWidth="1"/>
    <col min="5891" max="5891" width="15.28515625" customWidth="1"/>
    <col min="5892" max="5892" width="12.7109375" customWidth="1"/>
    <col min="6143" max="6143" width="34" customWidth="1"/>
    <col min="6144" max="6144" width="42.85546875" customWidth="1"/>
    <col min="6145" max="6146" width="14" customWidth="1"/>
    <col min="6147" max="6147" width="15.28515625" customWidth="1"/>
    <col min="6148" max="6148" width="12.7109375" customWidth="1"/>
    <col min="6399" max="6399" width="34" customWidth="1"/>
    <col min="6400" max="6400" width="42.85546875" customWidth="1"/>
    <col min="6401" max="6402" width="14" customWidth="1"/>
    <col min="6403" max="6403" width="15.28515625" customWidth="1"/>
    <col min="6404" max="6404" width="12.7109375" customWidth="1"/>
    <col min="6655" max="6655" width="34" customWidth="1"/>
    <col min="6656" max="6656" width="42.85546875" customWidth="1"/>
    <col min="6657" max="6658" width="14" customWidth="1"/>
    <col min="6659" max="6659" width="15.28515625" customWidth="1"/>
    <col min="6660" max="6660" width="12.7109375" customWidth="1"/>
    <col min="6911" max="6911" width="34" customWidth="1"/>
    <col min="6912" max="6912" width="42.85546875" customWidth="1"/>
    <col min="6913" max="6914" width="14" customWidth="1"/>
    <col min="6915" max="6915" width="15.28515625" customWidth="1"/>
    <col min="6916" max="6916" width="12.7109375" customWidth="1"/>
    <col min="7167" max="7167" width="34" customWidth="1"/>
    <col min="7168" max="7168" width="42.85546875" customWidth="1"/>
    <col min="7169" max="7170" width="14" customWidth="1"/>
    <col min="7171" max="7171" width="15.28515625" customWidth="1"/>
    <col min="7172" max="7172" width="12.7109375" customWidth="1"/>
    <col min="7423" max="7423" width="34" customWidth="1"/>
    <col min="7424" max="7424" width="42.85546875" customWidth="1"/>
    <col min="7425" max="7426" width="14" customWidth="1"/>
    <col min="7427" max="7427" width="15.28515625" customWidth="1"/>
    <col min="7428" max="7428" width="12.7109375" customWidth="1"/>
    <col min="7679" max="7679" width="34" customWidth="1"/>
    <col min="7680" max="7680" width="42.85546875" customWidth="1"/>
    <col min="7681" max="7682" width="14" customWidth="1"/>
    <col min="7683" max="7683" width="15.28515625" customWidth="1"/>
    <col min="7684" max="7684" width="12.7109375" customWidth="1"/>
    <col min="7935" max="7935" width="34" customWidth="1"/>
    <col min="7936" max="7936" width="42.85546875" customWidth="1"/>
    <col min="7937" max="7938" width="14" customWidth="1"/>
    <col min="7939" max="7939" width="15.28515625" customWidth="1"/>
    <col min="7940" max="7940" width="12.7109375" customWidth="1"/>
    <col min="8191" max="8191" width="34" customWidth="1"/>
    <col min="8192" max="8192" width="42.85546875" customWidth="1"/>
    <col min="8193" max="8194" width="14" customWidth="1"/>
    <col min="8195" max="8195" width="15.28515625" customWidth="1"/>
    <col min="8196" max="8196" width="12.7109375" customWidth="1"/>
    <col min="8447" max="8447" width="34" customWidth="1"/>
    <col min="8448" max="8448" width="42.85546875" customWidth="1"/>
    <col min="8449" max="8450" width="14" customWidth="1"/>
    <col min="8451" max="8451" width="15.28515625" customWidth="1"/>
    <col min="8452" max="8452" width="12.7109375" customWidth="1"/>
    <col min="8703" max="8703" width="34" customWidth="1"/>
    <col min="8704" max="8704" width="42.85546875" customWidth="1"/>
    <col min="8705" max="8706" width="14" customWidth="1"/>
    <col min="8707" max="8707" width="15.28515625" customWidth="1"/>
    <col min="8708" max="8708" width="12.7109375" customWidth="1"/>
    <col min="8959" max="8959" width="34" customWidth="1"/>
    <col min="8960" max="8960" width="42.85546875" customWidth="1"/>
    <col min="8961" max="8962" width="14" customWidth="1"/>
    <col min="8963" max="8963" width="15.28515625" customWidth="1"/>
    <col min="8964" max="8964" width="12.7109375" customWidth="1"/>
    <col min="9215" max="9215" width="34" customWidth="1"/>
    <col min="9216" max="9216" width="42.85546875" customWidth="1"/>
    <col min="9217" max="9218" width="14" customWidth="1"/>
    <col min="9219" max="9219" width="15.28515625" customWidth="1"/>
    <col min="9220" max="9220" width="12.7109375" customWidth="1"/>
    <col min="9471" max="9471" width="34" customWidth="1"/>
    <col min="9472" max="9472" width="42.85546875" customWidth="1"/>
    <col min="9473" max="9474" width="14" customWidth="1"/>
    <col min="9475" max="9475" width="15.28515625" customWidth="1"/>
    <col min="9476" max="9476" width="12.7109375" customWidth="1"/>
    <col min="9727" max="9727" width="34" customWidth="1"/>
    <col min="9728" max="9728" width="42.85546875" customWidth="1"/>
    <col min="9729" max="9730" width="14" customWidth="1"/>
    <col min="9731" max="9731" width="15.28515625" customWidth="1"/>
    <col min="9732" max="9732" width="12.7109375" customWidth="1"/>
    <col min="9983" max="9983" width="34" customWidth="1"/>
    <col min="9984" max="9984" width="42.85546875" customWidth="1"/>
    <col min="9985" max="9986" width="14" customWidth="1"/>
    <col min="9987" max="9987" width="15.28515625" customWidth="1"/>
    <col min="9988" max="9988" width="12.7109375" customWidth="1"/>
    <col min="10239" max="10239" width="34" customWidth="1"/>
    <col min="10240" max="10240" width="42.85546875" customWidth="1"/>
    <col min="10241" max="10242" width="14" customWidth="1"/>
    <col min="10243" max="10243" width="15.28515625" customWidth="1"/>
    <col min="10244" max="10244" width="12.7109375" customWidth="1"/>
    <col min="10495" max="10495" width="34" customWidth="1"/>
    <col min="10496" max="10496" width="42.85546875" customWidth="1"/>
    <col min="10497" max="10498" width="14" customWidth="1"/>
    <col min="10499" max="10499" width="15.28515625" customWidth="1"/>
    <col min="10500" max="10500" width="12.7109375" customWidth="1"/>
    <col min="10751" max="10751" width="34" customWidth="1"/>
    <col min="10752" max="10752" width="42.85546875" customWidth="1"/>
    <col min="10753" max="10754" width="14" customWidth="1"/>
    <col min="10755" max="10755" width="15.28515625" customWidth="1"/>
    <col min="10756" max="10756" width="12.7109375" customWidth="1"/>
    <col min="11007" max="11007" width="34" customWidth="1"/>
    <col min="11008" max="11008" width="42.85546875" customWidth="1"/>
    <col min="11009" max="11010" width="14" customWidth="1"/>
    <col min="11011" max="11011" width="15.28515625" customWidth="1"/>
    <col min="11012" max="11012" width="12.7109375" customWidth="1"/>
    <col min="11263" max="11263" width="34" customWidth="1"/>
    <col min="11264" max="11264" width="42.85546875" customWidth="1"/>
    <col min="11265" max="11266" width="14" customWidth="1"/>
    <col min="11267" max="11267" width="15.28515625" customWidth="1"/>
    <col min="11268" max="11268" width="12.7109375" customWidth="1"/>
    <col min="11519" max="11519" width="34" customWidth="1"/>
    <col min="11520" max="11520" width="42.85546875" customWidth="1"/>
    <col min="11521" max="11522" width="14" customWidth="1"/>
    <col min="11523" max="11523" width="15.28515625" customWidth="1"/>
    <col min="11524" max="11524" width="12.7109375" customWidth="1"/>
    <col min="11775" max="11775" width="34" customWidth="1"/>
    <col min="11776" max="11776" width="42.85546875" customWidth="1"/>
    <col min="11777" max="11778" width="14" customWidth="1"/>
    <col min="11779" max="11779" width="15.28515625" customWidth="1"/>
    <col min="11780" max="11780" width="12.7109375" customWidth="1"/>
    <col min="12031" max="12031" width="34" customWidth="1"/>
    <col min="12032" max="12032" width="42.85546875" customWidth="1"/>
    <col min="12033" max="12034" width="14" customWidth="1"/>
    <col min="12035" max="12035" width="15.28515625" customWidth="1"/>
    <col min="12036" max="12036" width="12.7109375" customWidth="1"/>
    <col min="12287" max="12287" width="34" customWidth="1"/>
    <col min="12288" max="12288" width="42.85546875" customWidth="1"/>
    <col min="12289" max="12290" width="14" customWidth="1"/>
    <col min="12291" max="12291" width="15.28515625" customWidth="1"/>
    <col min="12292" max="12292" width="12.7109375" customWidth="1"/>
    <col min="12543" max="12543" width="34" customWidth="1"/>
    <col min="12544" max="12544" width="42.85546875" customWidth="1"/>
    <col min="12545" max="12546" width="14" customWidth="1"/>
    <col min="12547" max="12547" width="15.28515625" customWidth="1"/>
    <col min="12548" max="12548" width="12.7109375" customWidth="1"/>
    <col min="12799" max="12799" width="34" customWidth="1"/>
    <col min="12800" max="12800" width="42.85546875" customWidth="1"/>
    <col min="12801" max="12802" width="14" customWidth="1"/>
    <col min="12803" max="12803" width="15.28515625" customWidth="1"/>
    <col min="12804" max="12804" width="12.7109375" customWidth="1"/>
    <col min="13055" max="13055" width="34" customWidth="1"/>
    <col min="13056" max="13056" width="42.85546875" customWidth="1"/>
    <col min="13057" max="13058" width="14" customWidth="1"/>
    <col min="13059" max="13059" width="15.28515625" customWidth="1"/>
    <col min="13060" max="13060" width="12.7109375" customWidth="1"/>
    <col min="13311" max="13311" width="34" customWidth="1"/>
    <col min="13312" max="13312" width="42.85546875" customWidth="1"/>
    <col min="13313" max="13314" width="14" customWidth="1"/>
    <col min="13315" max="13315" width="15.28515625" customWidth="1"/>
    <col min="13316" max="13316" width="12.7109375" customWidth="1"/>
    <col min="13567" max="13567" width="34" customWidth="1"/>
    <col min="13568" max="13568" width="42.85546875" customWidth="1"/>
    <col min="13569" max="13570" width="14" customWidth="1"/>
    <col min="13571" max="13571" width="15.28515625" customWidth="1"/>
    <col min="13572" max="13572" width="12.7109375" customWidth="1"/>
    <col min="13823" max="13823" width="34" customWidth="1"/>
    <col min="13824" max="13824" width="42.85546875" customWidth="1"/>
    <col min="13825" max="13826" width="14" customWidth="1"/>
    <col min="13827" max="13827" width="15.28515625" customWidth="1"/>
    <col min="13828" max="13828" width="12.7109375" customWidth="1"/>
    <col min="14079" max="14079" width="34" customWidth="1"/>
    <col min="14080" max="14080" width="42.85546875" customWidth="1"/>
    <col min="14081" max="14082" width="14" customWidth="1"/>
    <col min="14083" max="14083" width="15.28515625" customWidth="1"/>
    <col min="14084" max="14084" width="12.7109375" customWidth="1"/>
    <col min="14335" max="14335" width="34" customWidth="1"/>
    <col min="14336" max="14336" width="42.85546875" customWidth="1"/>
    <col min="14337" max="14338" width="14" customWidth="1"/>
    <col min="14339" max="14339" width="15.28515625" customWidth="1"/>
    <col min="14340" max="14340" width="12.7109375" customWidth="1"/>
    <col min="14591" max="14591" width="34" customWidth="1"/>
    <col min="14592" max="14592" width="42.85546875" customWidth="1"/>
    <col min="14593" max="14594" width="14" customWidth="1"/>
    <col min="14595" max="14595" width="15.28515625" customWidth="1"/>
    <col min="14596" max="14596" width="12.7109375" customWidth="1"/>
    <col min="14847" max="14847" width="34" customWidth="1"/>
    <col min="14848" max="14848" width="42.85546875" customWidth="1"/>
    <col min="14849" max="14850" width="14" customWidth="1"/>
    <col min="14851" max="14851" width="15.28515625" customWidth="1"/>
    <col min="14852" max="14852" width="12.7109375" customWidth="1"/>
    <col min="15103" max="15103" width="34" customWidth="1"/>
    <col min="15104" max="15104" width="42.85546875" customWidth="1"/>
    <col min="15105" max="15106" width="14" customWidth="1"/>
    <col min="15107" max="15107" width="15.28515625" customWidth="1"/>
    <col min="15108" max="15108" width="12.7109375" customWidth="1"/>
    <col min="15359" max="15359" width="34" customWidth="1"/>
    <col min="15360" max="15360" width="42.85546875" customWidth="1"/>
    <col min="15361" max="15362" width="14" customWidth="1"/>
    <col min="15363" max="15363" width="15.28515625" customWidth="1"/>
    <col min="15364" max="15364" width="12.7109375" customWidth="1"/>
    <col min="15615" max="15615" width="34" customWidth="1"/>
    <col min="15616" max="15616" width="42.85546875" customWidth="1"/>
    <col min="15617" max="15618" width="14" customWidth="1"/>
    <col min="15619" max="15619" width="15.28515625" customWidth="1"/>
    <col min="15620" max="15620" width="12.7109375" customWidth="1"/>
    <col min="15871" max="15871" width="34" customWidth="1"/>
    <col min="15872" max="15872" width="42.85546875" customWidth="1"/>
    <col min="15873" max="15874" width="14" customWidth="1"/>
    <col min="15875" max="15875" width="15.28515625" customWidth="1"/>
    <col min="15876" max="15876" width="12.7109375" customWidth="1"/>
    <col min="16127" max="16127" width="34" customWidth="1"/>
    <col min="16128" max="16128" width="42.85546875" customWidth="1"/>
    <col min="16129" max="16130" width="14" customWidth="1"/>
    <col min="16131" max="16131" width="15.28515625" customWidth="1"/>
    <col min="16132" max="16132" width="12.7109375" customWidth="1"/>
  </cols>
  <sheetData>
    <row r="1" spans="1:6" ht="18.75" x14ac:dyDescent="0.3">
      <c r="A1" s="3" t="s">
        <v>0</v>
      </c>
      <c r="B1" s="3"/>
      <c r="C1" s="3"/>
      <c r="D1" s="3"/>
      <c r="E1" s="1"/>
    </row>
    <row r="2" spans="1:6" ht="18.75" x14ac:dyDescent="0.3">
      <c r="A2" s="4" t="s">
        <v>122</v>
      </c>
      <c r="B2" s="4"/>
      <c r="C2" s="4"/>
      <c r="D2" s="4"/>
      <c r="E2" s="2"/>
    </row>
    <row r="3" spans="1:6" ht="18.75" x14ac:dyDescent="0.3">
      <c r="A3" s="5" t="s">
        <v>95</v>
      </c>
      <c r="B3" s="5"/>
      <c r="C3" s="2"/>
      <c r="D3" s="2"/>
      <c r="E3" s="2"/>
    </row>
    <row r="4" spans="1:6" ht="15.75" thickBot="1" x14ac:dyDescent="0.3">
      <c r="A4" s="2"/>
      <c r="B4" s="2"/>
      <c r="C4" s="2"/>
      <c r="D4" s="2"/>
      <c r="E4" s="2"/>
    </row>
    <row r="5" spans="1:6" x14ac:dyDescent="0.25">
      <c r="A5" s="6" t="s">
        <v>1</v>
      </c>
      <c r="B5" s="7"/>
      <c r="C5" s="8"/>
      <c r="D5" s="8"/>
      <c r="E5" s="9"/>
    </row>
    <row r="6" spans="1:6" x14ac:dyDescent="0.25">
      <c r="A6" s="10" t="s">
        <v>2</v>
      </c>
      <c r="B6" s="11">
        <f>B8+B9</f>
        <v>7329.3</v>
      </c>
      <c r="C6" s="12"/>
      <c r="D6" s="12"/>
      <c r="E6" s="13"/>
    </row>
    <row r="7" spans="1:6" x14ac:dyDescent="0.25">
      <c r="A7" s="14" t="s">
        <v>3</v>
      </c>
      <c r="B7" s="15" t="s">
        <v>4</v>
      </c>
      <c r="C7" s="16"/>
      <c r="D7" s="16"/>
      <c r="E7" s="17"/>
    </row>
    <row r="8" spans="1:6" x14ac:dyDescent="0.25">
      <c r="A8" s="18" t="s">
        <v>5</v>
      </c>
      <c r="B8" s="11">
        <v>7329.3</v>
      </c>
      <c r="C8" s="12"/>
      <c r="D8" s="12"/>
      <c r="E8" s="13"/>
    </row>
    <row r="9" spans="1:6" x14ac:dyDescent="0.25">
      <c r="A9" s="10" t="s">
        <v>6</v>
      </c>
      <c r="B9" s="15">
        <v>0</v>
      </c>
      <c r="C9" s="2"/>
      <c r="D9" s="2"/>
      <c r="E9" s="19"/>
    </row>
    <row r="10" spans="1:6" x14ac:dyDescent="0.25">
      <c r="A10" s="20" t="s">
        <v>7</v>
      </c>
      <c r="B10" s="21">
        <v>13</v>
      </c>
      <c r="C10" s="22"/>
      <c r="D10" s="22"/>
      <c r="E10" s="23"/>
    </row>
    <row r="11" spans="1:6" x14ac:dyDescent="0.25">
      <c r="A11" s="24" t="s">
        <v>8</v>
      </c>
      <c r="B11" s="21">
        <v>2</v>
      </c>
      <c r="C11" s="22"/>
      <c r="D11" s="22"/>
      <c r="E11" s="23"/>
    </row>
    <row r="12" spans="1:6" ht="15.75" thickBot="1" x14ac:dyDescent="0.3">
      <c r="A12" s="25" t="s">
        <v>9</v>
      </c>
      <c r="B12" s="26">
        <v>858.4</v>
      </c>
      <c r="C12" s="27"/>
      <c r="D12" s="27"/>
      <c r="E12" s="28"/>
    </row>
    <row r="13" spans="1:6" x14ac:dyDescent="0.25">
      <c r="A13" s="29"/>
      <c r="B13" s="30"/>
      <c r="C13" s="31" t="s">
        <v>10</v>
      </c>
      <c r="D13" s="32" t="s">
        <v>10</v>
      </c>
      <c r="E13" s="33" t="s">
        <v>11</v>
      </c>
    </row>
    <row r="14" spans="1:6" x14ac:dyDescent="0.25">
      <c r="A14" s="34" t="s">
        <v>12</v>
      </c>
      <c r="B14" s="35" t="s">
        <v>13</v>
      </c>
      <c r="C14" s="118" t="s">
        <v>14</v>
      </c>
      <c r="D14" s="36" t="s">
        <v>14</v>
      </c>
      <c r="E14" s="37" t="s">
        <v>15</v>
      </c>
    </row>
    <row r="15" spans="1:6" x14ac:dyDescent="0.25">
      <c r="A15" s="34" t="s">
        <v>16</v>
      </c>
      <c r="B15" s="35" t="s">
        <v>17</v>
      </c>
      <c r="C15" s="118" t="s">
        <v>18</v>
      </c>
      <c r="D15" s="36" t="s">
        <v>19</v>
      </c>
      <c r="E15" s="38" t="s">
        <v>20</v>
      </c>
      <c r="F15" s="118"/>
    </row>
    <row r="16" spans="1:6" x14ac:dyDescent="0.25">
      <c r="A16" s="39"/>
      <c r="B16" s="40"/>
      <c r="C16" s="2" t="s">
        <v>21</v>
      </c>
      <c r="D16" s="41" t="s">
        <v>21</v>
      </c>
      <c r="E16" s="37" t="s">
        <v>22</v>
      </c>
      <c r="F16" s="2"/>
    </row>
    <row r="17" spans="1:6" ht="15.75" thickBot="1" x14ac:dyDescent="0.3">
      <c r="A17" s="39"/>
      <c r="B17" s="40"/>
      <c r="C17" s="118" t="s">
        <v>23</v>
      </c>
      <c r="D17" s="36" t="s">
        <v>23</v>
      </c>
      <c r="E17" s="37" t="s">
        <v>23</v>
      </c>
    </row>
    <row r="18" spans="1:6" ht="59.25" customHeight="1" x14ac:dyDescent="0.25">
      <c r="A18" s="119" t="s">
        <v>24</v>
      </c>
      <c r="B18" s="120"/>
      <c r="C18" s="121">
        <f>E18*B6*12</f>
        <v>290240.27999999997</v>
      </c>
      <c r="D18" s="122">
        <f>C18/12</f>
        <v>24186.69</v>
      </c>
      <c r="E18" s="123">
        <v>3.3</v>
      </c>
      <c r="F18" s="124"/>
    </row>
    <row r="19" spans="1:6" ht="160.5" customHeight="1" x14ac:dyDescent="0.25">
      <c r="A19" s="42" t="s">
        <v>86</v>
      </c>
      <c r="B19" s="108" t="s">
        <v>87</v>
      </c>
      <c r="C19" s="125"/>
      <c r="D19" s="126"/>
      <c r="E19" s="127"/>
    </row>
    <row r="20" spans="1:6" ht="155.25" hidden="1" customHeight="1" x14ac:dyDescent="0.25">
      <c r="A20" s="105"/>
      <c r="B20" s="43"/>
      <c r="C20" s="106"/>
      <c r="D20" s="107"/>
      <c r="E20" s="44"/>
    </row>
    <row r="21" spans="1:6" ht="42.75" x14ac:dyDescent="0.25">
      <c r="A21" s="128" t="s">
        <v>27</v>
      </c>
      <c r="B21" s="45"/>
      <c r="C21" s="46">
        <f>E21*B6*12</f>
        <v>241866.90000000002</v>
      </c>
      <c r="D21" s="129">
        <f>C21/12</f>
        <v>20155.575000000001</v>
      </c>
      <c r="E21" s="130">
        <v>2.75</v>
      </c>
      <c r="F21" s="124"/>
    </row>
    <row r="22" spans="1:6" ht="149.25" customHeight="1" x14ac:dyDescent="0.25">
      <c r="A22" s="42" t="s">
        <v>86</v>
      </c>
      <c r="B22" s="108" t="s">
        <v>88</v>
      </c>
      <c r="C22" s="47"/>
      <c r="D22" s="131"/>
      <c r="E22" s="130"/>
    </row>
    <row r="23" spans="1:6" x14ac:dyDescent="0.25">
      <c r="A23" s="48" t="s">
        <v>28</v>
      </c>
      <c r="B23" s="49" t="s">
        <v>29</v>
      </c>
      <c r="C23" s="50">
        <f>E23*12*B6</f>
        <v>117855.14400000001</v>
      </c>
      <c r="D23" s="51">
        <f>C23/12</f>
        <v>9821.2620000000006</v>
      </c>
      <c r="E23" s="52">
        <v>1.34</v>
      </c>
      <c r="F23" s="124"/>
    </row>
    <row r="24" spans="1:6" x14ac:dyDescent="0.25">
      <c r="A24" s="53" t="s">
        <v>30</v>
      </c>
      <c r="B24" s="35" t="s">
        <v>31</v>
      </c>
      <c r="C24" s="132"/>
      <c r="D24" s="54"/>
      <c r="E24" s="55" t="s">
        <v>21</v>
      </c>
    </row>
    <row r="25" spans="1:6" x14ac:dyDescent="0.25">
      <c r="A25" s="53" t="s">
        <v>32</v>
      </c>
      <c r="B25" s="35" t="s">
        <v>33</v>
      </c>
      <c r="C25" s="132"/>
      <c r="D25" s="54"/>
      <c r="E25" s="55"/>
    </row>
    <row r="26" spans="1:6" x14ac:dyDescent="0.25">
      <c r="A26" s="53"/>
      <c r="B26" s="35"/>
      <c r="C26" s="132"/>
      <c r="D26" s="54"/>
      <c r="E26" s="55"/>
    </row>
    <row r="27" spans="1:6" x14ac:dyDescent="0.25">
      <c r="A27" s="48" t="s">
        <v>34</v>
      </c>
      <c r="B27" s="49" t="s">
        <v>35</v>
      </c>
      <c r="C27" s="50">
        <f>E27*12*B6</f>
        <v>49252.896000000008</v>
      </c>
      <c r="D27" s="51">
        <f>C27/12</f>
        <v>4104.4080000000004</v>
      </c>
      <c r="E27" s="52">
        <v>0.56000000000000005</v>
      </c>
      <c r="F27" s="124"/>
    </row>
    <row r="28" spans="1:6" x14ac:dyDescent="0.25">
      <c r="A28" s="53" t="s">
        <v>36</v>
      </c>
      <c r="B28" s="35"/>
      <c r="C28" s="132"/>
      <c r="D28" s="54"/>
      <c r="E28" s="55"/>
    </row>
    <row r="29" spans="1:6" x14ac:dyDescent="0.25">
      <c r="A29" s="56" t="s">
        <v>37</v>
      </c>
      <c r="B29" s="57"/>
      <c r="C29" s="58"/>
      <c r="D29" s="59"/>
      <c r="E29" s="60"/>
    </row>
    <row r="30" spans="1:6" ht="28.5" x14ac:dyDescent="0.25">
      <c r="A30" s="133" t="s">
        <v>38</v>
      </c>
      <c r="B30" s="49"/>
      <c r="C30" s="61">
        <f>E30*12*B6</f>
        <v>378191.87999999995</v>
      </c>
      <c r="D30" s="62">
        <f>C30/12</f>
        <v>31515.989999999994</v>
      </c>
      <c r="E30" s="117">
        <v>4.3</v>
      </c>
      <c r="F30" s="124"/>
    </row>
    <row r="31" spans="1:6" x14ac:dyDescent="0.25">
      <c r="A31" s="39" t="s">
        <v>39</v>
      </c>
      <c r="B31" s="63" t="s">
        <v>40</v>
      </c>
      <c r="C31" s="134"/>
      <c r="D31" s="64"/>
      <c r="E31" s="65"/>
    </row>
    <row r="32" spans="1:6" x14ac:dyDescent="0.25">
      <c r="A32" s="39" t="s">
        <v>41</v>
      </c>
      <c r="B32" s="66" t="s">
        <v>42</v>
      </c>
      <c r="C32" s="134"/>
      <c r="D32" s="64"/>
      <c r="E32" s="65"/>
    </row>
    <row r="33" spans="1:6" x14ac:dyDescent="0.25">
      <c r="A33" s="39" t="s">
        <v>43</v>
      </c>
      <c r="B33" s="66" t="s">
        <v>44</v>
      </c>
      <c r="C33" s="134"/>
      <c r="D33" s="64"/>
      <c r="E33" s="65"/>
    </row>
    <row r="34" spans="1:6" x14ac:dyDescent="0.25">
      <c r="A34" s="39" t="s">
        <v>45</v>
      </c>
      <c r="B34" s="66" t="s">
        <v>46</v>
      </c>
      <c r="C34" s="134"/>
      <c r="D34" s="64"/>
      <c r="E34" s="65"/>
    </row>
    <row r="35" spans="1:6" x14ac:dyDescent="0.25">
      <c r="A35" s="67" t="s">
        <v>47</v>
      </c>
      <c r="B35" s="66" t="s">
        <v>63</v>
      </c>
      <c r="C35" s="134"/>
      <c r="D35" s="64"/>
      <c r="E35" s="65"/>
    </row>
    <row r="36" spans="1:6" x14ac:dyDescent="0.25">
      <c r="A36" s="67" t="s">
        <v>49</v>
      </c>
      <c r="B36" s="66" t="s">
        <v>21</v>
      </c>
      <c r="C36" s="134"/>
      <c r="D36" s="64"/>
      <c r="E36" s="65"/>
    </row>
    <row r="37" spans="1:6" x14ac:dyDescent="0.25">
      <c r="A37" s="67" t="s">
        <v>50</v>
      </c>
      <c r="B37" s="66" t="s">
        <v>48</v>
      </c>
      <c r="C37" s="134"/>
      <c r="D37" s="64"/>
      <c r="E37" s="65"/>
    </row>
    <row r="38" spans="1:6" x14ac:dyDescent="0.25">
      <c r="A38" s="67" t="s">
        <v>51</v>
      </c>
      <c r="B38" s="66"/>
      <c r="C38" s="134"/>
      <c r="D38" s="64"/>
      <c r="E38" s="65"/>
    </row>
    <row r="39" spans="1:6" x14ac:dyDescent="0.25">
      <c r="A39" s="67" t="s">
        <v>96</v>
      </c>
      <c r="B39" s="66"/>
      <c r="C39" s="134"/>
      <c r="D39" s="64"/>
      <c r="E39" s="65"/>
    </row>
    <row r="40" spans="1:6" x14ac:dyDescent="0.25">
      <c r="A40" s="67" t="s">
        <v>97</v>
      </c>
      <c r="B40" s="66" t="s">
        <v>52</v>
      </c>
      <c r="C40" s="134"/>
      <c r="D40" s="64"/>
      <c r="E40" s="65"/>
    </row>
    <row r="41" spans="1:6" x14ac:dyDescent="0.25">
      <c r="A41" s="67" t="s">
        <v>53</v>
      </c>
      <c r="B41" s="66"/>
      <c r="C41" s="134"/>
      <c r="D41" s="64"/>
      <c r="E41" s="65"/>
    </row>
    <row r="42" spans="1:6" x14ac:dyDescent="0.25">
      <c r="A42" s="67" t="s">
        <v>54</v>
      </c>
      <c r="B42" s="66" t="s">
        <v>25</v>
      </c>
      <c r="C42" s="134"/>
      <c r="D42" s="64"/>
      <c r="E42" s="65"/>
    </row>
    <row r="43" spans="1:6" x14ac:dyDescent="0.25">
      <c r="A43" s="67" t="s">
        <v>55</v>
      </c>
      <c r="B43" s="66"/>
      <c r="C43" s="134"/>
      <c r="D43" s="64"/>
      <c r="E43" s="65"/>
    </row>
    <row r="44" spans="1:6" x14ac:dyDescent="0.25">
      <c r="A44" s="67" t="s">
        <v>98</v>
      </c>
      <c r="B44" s="66"/>
      <c r="C44" s="134"/>
      <c r="D44" s="64"/>
      <c r="E44" s="65"/>
    </row>
    <row r="45" spans="1:6" x14ac:dyDescent="0.25">
      <c r="A45" s="67" t="s">
        <v>99</v>
      </c>
      <c r="B45" s="66" t="s">
        <v>26</v>
      </c>
      <c r="C45" s="134"/>
      <c r="D45" s="64"/>
      <c r="E45" s="65"/>
    </row>
    <row r="46" spans="1:6" x14ac:dyDescent="0.25">
      <c r="A46" s="39"/>
      <c r="B46" s="35"/>
      <c r="C46" s="118"/>
      <c r="D46" s="36"/>
      <c r="E46" s="37"/>
    </row>
    <row r="47" spans="1:6" ht="44.25" customHeight="1" x14ac:dyDescent="0.25">
      <c r="A47" s="133" t="s">
        <v>56</v>
      </c>
      <c r="B47" s="49"/>
      <c r="C47" s="50">
        <f>E47*12*B6</f>
        <v>413372.52000000008</v>
      </c>
      <c r="D47" s="51">
        <f>C47/12</f>
        <v>34447.710000000006</v>
      </c>
      <c r="E47" s="52">
        <v>4.7</v>
      </c>
      <c r="F47" s="124"/>
    </row>
    <row r="48" spans="1:6" x14ac:dyDescent="0.25">
      <c r="A48" s="68" t="s">
        <v>57</v>
      </c>
      <c r="B48" s="49"/>
      <c r="C48" s="69"/>
      <c r="D48" s="70"/>
      <c r="E48" s="71"/>
    </row>
    <row r="49" spans="1:5" x14ac:dyDescent="0.25">
      <c r="A49" s="72" t="s">
        <v>58</v>
      </c>
      <c r="B49" s="57"/>
      <c r="C49" s="73"/>
      <c r="D49" s="74"/>
      <c r="E49" s="75"/>
    </row>
    <row r="50" spans="1:5" x14ac:dyDescent="0.25">
      <c r="A50" s="76" t="s">
        <v>59</v>
      </c>
      <c r="B50" s="35"/>
      <c r="C50" s="118"/>
      <c r="D50" s="36"/>
      <c r="E50" s="37"/>
    </row>
    <row r="51" spans="1:5" x14ac:dyDescent="0.25">
      <c r="A51" s="76" t="s">
        <v>60</v>
      </c>
      <c r="B51" s="35" t="s">
        <v>61</v>
      </c>
      <c r="C51" s="118"/>
      <c r="D51" s="36"/>
      <c r="E51" s="37"/>
    </row>
    <row r="52" spans="1:5" x14ac:dyDescent="0.25">
      <c r="A52" s="77" t="s">
        <v>62</v>
      </c>
      <c r="B52" s="35" t="s">
        <v>63</v>
      </c>
      <c r="C52" s="118"/>
      <c r="D52" s="36"/>
      <c r="E52" s="37"/>
    </row>
    <row r="53" spans="1:5" x14ac:dyDescent="0.25">
      <c r="A53" s="76" t="s">
        <v>100</v>
      </c>
      <c r="B53" s="35" t="s">
        <v>61</v>
      </c>
      <c r="C53" s="118"/>
      <c r="D53" s="36"/>
      <c r="E53" s="37"/>
    </row>
    <row r="54" spans="1:5" x14ac:dyDescent="0.25">
      <c r="A54" s="77" t="s">
        <v>83</v>
      </c>
      <c r="B54" s="35" t="s">
        <v>63</v>
      </c>
      <c r="C54" s="118"/>
      <c r="D54" s="36"/>
      <c r="E54" s="37"/>
    </row>
    <row r="55" spans="1:5" x14ac:dyDescent="0.25">
      <c r="A55" s="77" t="s">
        <v>64</v>
      </c>
      <c r="B55" s="35" t="s">
        <v>63</v>
      </c>
      <c r="C55" s="118"/>
      <c r="D55" s="36"/>
      <c r="E55" s="37"/>
    </row>
    <row r="56" spans="1:5" x14ac:dyDescent="0.25">
      <c r="A56" s="77" t="s">
        <v>65</v>
      </c>
      <c r="B56" s="35" t="s">
        <v>61</v>
      </c>
      <c r="C56" s="118"/>
      <c r="D56" s="36"/>
      <c r="E56" s="37"/>
    </row>
    <row r="57" spans="1:5" x14ac:dyDescent="0.25">
      <c r="A57" s="77" t="s">
        <v>82</v>
      </c>
      <c r="B57" s="35" t="s">
        <v>61</v>
      </c>
      <c r="C57" s="118"/>
      <c r="D57" s="36"/>
      <c r="E57" s="37"/>
    </row>
    <row r="58" spans="1:5" x14ac:dyDescent="0.25">
      <c r="A58" s="78"/>
      <c r="B58" s="57"/>
      <c r="C58" s="73"/>
      <c r="D58" s="74"/>
      <c r="E58" s="75"/>
    </row>
    <row r="59" spans="1:5" x14ac:dyDescent="0.25">
      <c r="A59" s="79" t="s">
        <v>66</v>
      </c>
      <c r="B59" s="49"/>
      <c r="C59" s="69"/>
      <c r="D59" s="70"/>
      <c r="E59" s="71"/>
    </row>
    <row r="60" spans="1:5" x14ac:dyDescent="0.25">
      <c r="A60" s="78" t="s">
        <v>67</v>
      </c>
      <c r="B60" s="57"/>
      <c r="C60" s="73"/>
      <c r="D60" s="74"/>
      <c r="E60" s="75"/>
    </row>
    <row r="61" spans="1:5" x14ac:dyDescent="0.25">
      <c r="A61" s="39" t="s">
        <v>68</v>
      </c>
      <c r="B61" s="35"/>
      <c r="C61" s="118"/>
      <c r="D61" s="36"/>
      <c r="E61" s="37"/>
    </row>
    <row r="62" spans="1:5" x14ac:dyDescent="0.25">
      <c r="A62" s="39" t="s">
        <v>60</v>
      </c>
      <c r="B62" s="35" t="s">
        <v>61</v>
      </c>
      <c r="C62" s="118"/>
      <c r="D62" s="36"/>
      <c r="E62" s="37"/>
    </row>
    <row r="63" spans="1:5" x14ac:dyDescent="0.25">
      <c r="A63" s="77" t="s">
        <v>64</v>
      </c>
      <c r="B63" s="35" t="s">
        <v>69</v>
      </c>
      <c r="C63" s="118"/>
      <c r="D63" s="36"/>
      <c r="E63" s="37"/>
    </row>
    <row r="64" spans="1:5" x14ac:dyDescent="0.25">
      <c r="A64" s="77" t="s">
        <v>65</v>
      </c>
      <c r="B64" s="35" t="s">
        <v>61</v>
      </c>
      <c r="C64" s="118"/>
      <c r="D64" s="36"/>
      <c r="E64" s="37"/>
    </row>
    <row r="65" spans="1:6" x14ac:dyDescent="0.25">
      <c r="A65" s="77" t="s">
        <v>101</v>
      </c>
      <c r="B65" s="35" t="s">
        <v>69</v>
      </c>
      <c r="C65" s="118"/>
      <c r="D65" s="36"/>
      <c r="E65" s="37"/>
    </row>
    <row r="66" spans="1:6" x14ac:dyDescent="0.25">
      <c r="A66" s="77" t="s">
        <v>81</v>
      </c>
      <c r="B66" s="35" t="s">
        <v>61</v>
      </c>
      <c r="C66" s="118"/>
      <c r="D66" s="36"/>
      <c r="E66" s="37"/>
    </row>
    <row r="67" spans="1:6" x14ac:dyDescent="0.25">
      <c r="A67" s="39"/>
      <c r="B67" s="35"/>
      <c r="C67" s="118"/>
      <c r="D67" s="36"/>
      <c r="E67" s="37"/>
    </row>
    <row r="68" spans="1:6" x14ac:dyDescent="0.25">
      <c r="A68" s="48" t="s">
        <v>94</v>
      </c>
      <c r="B68" s="49" t="s">
        <v>70</v>
      </c>
      <c r="C68" s="50">
        <f>E68*12*B6</f>
        <v>8795.1600000000017</v>
      </c>
      <c r="D68" s="51">
        <f>C68/12</f>
        <v>732.93000000000018</v>
      </c>
      <c r="E68" s="52">
        <v>0.1</v>
      </c>
      <c r="F68" s="124"/>
    </row>
    <row r="69" spans="1:6" x14ac:dyDescent="0.25">
      <c r="A69" s="56" t="s">
        <v>71</v>
      </c>
      <c r="B69" s="57" t="s">
        <v>84</v>
      </c>
      <c r="C69" s="132"/>
      <c r="D69" s="54"/>
      <c r="E69" s="55"/>
    </row>
    <row r="70" spans="1:6" x14ac:dyDescent="0.25">
      <c r="A70" s="48" t="s">
        <v>102</v>
      </c>
      <c r="B70" s="49" t="s">
        <v>103</v>
      </c>
      <c r="C70" s="50">
        <f>E70*12*B6</f>
        <v>8795.1600000000017</v>
      </c>
      <c r="D70" s="51">
        <f>C70/12</f>
        <v>732.93000000000018</v>
      </c>
      <c r="E70" s="52">
        <v>0.1</v>
      </c>
      <c r="F70" s="124"/>
    </row>
    <row r="71" spans="1:6" x14ac:dyDescent="0.25">
      <c r="A71" s="53" t="s">
        <v>104</v>
      </c>
      <c r="B71" s="35"/>
      <c r="C71" s="132"/>
      <c r="D71" s="59"/>
      <c r="E71" s="55"/>
    </row>
    <row r="72" spans="1:6" x14ac:dyDescent="0.25">
      <c r="A72" s="48" t="s">
        <v>105</v>
      </c>
      <c r="B72" s="49" t="s">
        <v>72</v>
      </c>
      <c r="C72" s="50">
        <f>E72*12*B6</f>
        <v>149517.72</v>
      </c>
      <c r="D72" s="80">
        <f>C72/12</f>
        <v>12459.81</v>
      </c>
      <c r="E72" s="52">
        <v>1.7</v>
      </c>
      <c r="F72" s="124"/>
    </row>
    <row r="73" spans="1:6" x14ac:dyDescent="0.25">
      <c r="A73" s="76"/>
      <c r="B73" s="57"/>
      <c r="C73" s="58"/>
      <c r="D73" s="59"/>
      <c r="E73" s="60"/>
    </row>
    <row r="74" spans="1:6" x14ac:dyDescent="0.25">
      <c r="A74" s="48" t="s">
        <v>106</v>
      </c>
      <c r="B74" s="49" t="s">
        <v>35</v>
      </c>
      <c r="C74" s="50">
        <f>E74*12*B6</f>
        <v>60686.603999999999</v>
      </c>
      <c r="D74" s="51">
        <f>C74/12</f>
        <v>5057.2169999999996</v>
      </c>
      <c r="E74" s="81">
        <v>0.69</v>
      </c>
      <c r="F74" s="124"/>
    </row>
    <row r="75" spans="1:6" x14ac:dyDescent="0.25">
      <c r="A75" s="56"/>
      <c r="B75" s="57"/>
      <c r="C75" s="58"/>
      <c r="D75" s="59"/>
      <c r="E75" s="60"/>
    </row>
    <row r="76" spans="1:6" x14ac:dyDescent="0.25">
      <c r="A76" s="109" t="s">
        <v>107</v>
      </c>
      <c r="B76" s="35" t="s">
        <v>35</v>
      </c>
      <c r="C76" s="135">
        <f>D76*12</f>
        <v>15831.287999999999</v>
      </c>
      <c r="D76" s="51">
        <f>E76*B6</f>
        <v>1319.2739999999999</v>
      </c>
      <c r="E76" s="55">
        <v>0.18</v>
      </c>
      <c r="F76" s="124"/>
    </row>
    <row r="77" spans="1:6" x14ac:dyDescent="0.25">
      <c r="A77" s="110" t="s">
        <v>89</v>
      </c>
      <c r="B77" s="35"/>
      <c r="C77" s="132"/>
      <c r="D77" s="59"/>
      <c r="E77" s="55"/>
    </row>
    <row r="78" spans="1:6" x14ac:dyDescent="0.25">
      <c r="A78" s="53" t="s">
        <v>108</v>
      </c>
      <c r="B78" s="49" t="s">
        <v>35</v>
      </c>
      <c r="C78" s="50">
        <f>E78*12*B6</f>
        <v>88831.116000000009</v>
      </c>
      <c r="D78" s="51">
        <f>C78/12</f>
        <v>7402.5930000000008</v>
      </c>
      <c r="E78" s="81">
        <v>1.01</v>
      </c>
      <c r="F78" s="124"/>
    </row>
    <row r="79" spans="1:6" x14ac:dyDescent="0.25">
      <c r="A79" s="53" t="s">
        <v>90</v>
      </c>
      <c r="B79" s="35"/>
      <c r="C79" s="132"/>
      <c r="D79" s="54"/>
      <c r="E79" s="55"/>
    </row>
    <row r="80" spans="1:6" x14ac:dyDescent="0.25">
      <c r="A80" s="53" t="s">
        <v>91</v>
      </c>
      <c r="B80" s="35"/>
      <c r="C80" s="132"/>
      <c r="D80" s="59"/>
      <c r="E80" s="55"/>
    </row>
    <row r="81" spans="1:6" x14ac:dyDescent="0.25">
      <c r="A81" s="48" t="s">
        <v>109</v>
      </c>
      <c r="B81" s="49" t="s">
        <v>35</v>
      </c>
      <c r="C81" s="111">
        <f>D81*12</f>
        <v>48373.380000000005</v>
      </c>
      <c r="D81" s="51">
        <f>B8*E81</f>
        <v>4031.1150000000002</v>
      </c>
      <c r="E81" s="81">
        <v>0.55000000000000004</v>
      </c>
      <c r="F81" s="124"/>
    </row>
    <row r="82" spans="1:6" x14ac:dyDescent="0.25">
      <c r="A82" s="56" t="s">
        <v>92</v>
      </c>
      <c r="B82" s="57"/>
      <c r="C82" s="112"/>
      <c r="D82" s="59"/>
      <c r="E82" s="60"/>
    </row>
    <row r="83" spans="1:6" x14ac:dyDescent="0.25">
      <c r="A83" s="82" t="s">
        <v>73</v>
      </c>
      <c r="B83" s="49"/>
      <c r="C83" s="83">
        <f>C18+C21+C23+C27+C30+C47+C70+C72+C68+C74+C78+C76+C81</f>
        <v>1871610.0479999995</v>
      </c>
      <c r="D83" s="83">
        <f>D18+D21+D23+D27+D30+D47+D70+D72+D68+D74+D78+D76+D81</f>
        <v>155967.50399999999</v>
      </c>
      <c r="E83" s="52">
        <f>E18+E21+E23+E27+E30+E47+E70+E72+E68+E74+E78+E76+E81</f>
        <v>21.280000000000005</v>
      </c>
      <c r="F83" s="124"/>
    </row>
    <row r="84" spans="1:6" x14ac:dyDescent="0.25">
      <c r="A84" s="84" t="s">
        <v>74</v>
      </c>
      <c r="B84" s="57"/>
      <c r="C84" s="58"/>
      <c r="D84" s="59"/>
      <c r="E84" s="60"/>
    </row>
    <row r="85" spans="1:6" x14ac:dyDescent="0.25">
      <c r="A85" s="48" t="s">
        <v>110</v>
      </c>
      <c r="B85" s="49"/>
      <c r="C85" s="85">
        <f>E85*12*B6</f>
        <v>243625.93200000003</v>
      </c>
      <c r="D85" s="80">
        <f>C85/12</f>
        <v>20302.161000000004</v>
      </c>
      <c r="E85" s="52">
        <v>2.77</v>
      </c>
      <c r="F85" s="124"/>
    </row>
    <row r="86" spans="1:6" x14ac:dyDescent="0.25">
      <c r="A86" s="53" t="s">
        <v>85</v>
      </c>
      <c r="B86" s="35"/>
      <c r="C86" s="132"/>
      <c r="D86" s="54"/>
      <c r="E86" s="37"/>
    </row>
    <row r="87" spans="1:6" x14ac:dyDescent="0.25">
      <c r="A87" s="48" t="s">
        <v>75</v>
      </c>
      <c r="B87" s="86"/>
      <c r="C87" s="85">
        <f>C83+C85</f>
        <v>2115235.9799999995</v>
      </c>
      <c r="D87" s="87">
        <f>D83+D85</f>
        <v>176269.66499999998</v>
      </c>
      <c r="E87" s="52">
        <f>E83+E85</f>
        <v>24.050000000000004</v>
      </c>
      <c r="F87" s="124"/>
    </row>
    <row r="88" spans="1:6" ht="15.75" thickBot="1" x14ac:dyDescent="0.3">
      <c r="A88" s="113" t="s">
        <v>76</v>
      </c>
      <c r="B88" s="88"/>
      <c r="C88" s="114"/>
      <c r="D88" s="115"/>
      <c r="E88" s="116"/>
    </row>
    <row r="89" spans="1:6" x14ac:dyDescent="0.25">
      <c r="A89" s="136"/>
      <c r="B89" s="2"/>
      <c r="C89" s="136"/>
      <c r="D89" s="136"/>
      <c r="E89" s="118"/>
    </row>
    <row r="90" spans="1:6" x14ac:dyDescent="0.25">
      <c r="A90" s="136"/>
      <c r="B90" s="2"/>
      <c r="C90" s="136"/>
      <c r="D90" s="136"/>
      <c r="E90" s="118"/>
    </row>
    <row r="91" spans="1:6" ht="18.75" x14ac:dyDescent="0.3">
      <c r="A91" s="3" t="s">
        <v>111</v>
      </c>
      <c r="B91" s="3"/>
      <c r="C91" s="3"/>
      <c r="D91" s="3"/>
      <c r="E91" s="1"/>
    </row>
    <row r="92" spans="1:6" ht="18.75" x14ac:dyDescent="0.3">
      <c r="A92" s="137" t="s">
        <v>124</v>
      </c>
      <c r="B92" s="137"/>
      <c r="C92" s="137"/>
      <c r="D92" s="137"/>
      <c r="E92" s="138"/>
    </row>
    <row r="93" spans="1:6" ht="18.75" x14ac:dyDescent="0.3">
      <c r="A93" s="5" t="s">
        <v>95</v>
      </c>
      <c r="B93" s="5"/>
      <c r="C93" s="2"/>
      <c r="D93" s="2"/>
      <c r="E93" s="2"/>
    </row>
    <row r="94" spans="1:6" ht="15.75" thickBot="1" x14ac:dyDescent="0.3">
      <c r="A94" s="136"/>
      <c r="B94" s="2"/>
      <c r="C94" s="136"/>
      <c r="D94" s="136"/>
      <c r="E94" s="118"/>
    </row>
    <row r="95" spans="1:6" x14ac:dyDescent="0.25">
      <c r="A95" s="6" t="s">
        <v>1</v>
      </c>
      <c r="B95" s="7"/>
      <c r="C95" s="8"/>
      <c r="D95" s="8"/>
      <c r="E95" s="9"/>
    </row>
    <row r="96" spans="1:6" x14ac:dyDescent="0.25">
      <c r="A96" s="10" t="s">
        <v>2</v>
      </c>
      <c r="B96" s="139">
        <f>B98+B99</f>
        <v>7329.3</v>
      </c>
      <c r="C96" s="12"/>
      <c r="D96" s="12"/>
      <c r="E96" s="13"/>
    </row>
    <row r="97" spans="1:6" x14ac:dyDescent="0.25">
      <c r="A97" s="14" t="s">
        <v>3</v>
      </c>
      <c r="B97" s="15" t="s">
        <v>4</v>
      </c>
      <c r="C97" s="16"/>
      <c r="D97" s="16"/>
      <c r="E97" s="17"/>
    </row>
    <row r="98" spans="1:6" x14ac:dyDescent="0.25">
      <c r="A98" s="18" t="s">
        <v>5</v>
      </c>
      <c r="B98" s="11">
        <v>7329.3</v>
      </c>
      <c r="C98" s="12"/>
      <c r="D98" s="12"/>
      <c r="E98" s="13"/>
    </row>
    <row r="99" spans="1:6" ht="15.75" thickBot="1" x14ac:dyDescent="0.3">
      <c r="A99" s="10" t="s">
        <v>6</v>
      </c>
      <c r="B99" s="15">
        <v>0</v>
      </c>
      <c r="C99" s="2"/>
      <c r="D99" s="2"/>
      <c r="E99" s="19"/>
    </row>
    <row r="100" spans="1:6" x14ac:dyDescent="0.25">
      <c r="A100" s="95" t="s">
        <v>93</v>
      </c>
      <c r="B100" s="89" t="s">
        <v>77</v>
      </c>
      <c r="C100" s="96"/>
      <c r="D100" s="97"/>
      <c r="E100" s="98"/>
    </row>
    <row r="101" spans="1:6" x14ac:dyDescent="0.25">
      <c r="A101" s="99" t="s">
        <v>78</v>
      </c>
      <c r="B101" s="35"/>
      <c r="C101" s="135">
        <f>D101*12</f>
        <v>132806.916</v>
      </c>
      <c r="D101" s="80">
        <f>E101*B96</f>
        <v>11067.243</v>
      </c>
      <c r="E101" s="100">
        <v>1.51</v>
      </c>
      <c r="F101" s="124"/>
    </row>
    <row r="102" spans="1:6" ht="15.75" thickBot="1" x14ac:dyDescent="0.3">
      <c r="A102" s="101"/>
      <c r="B102" s="91"/>
      <c r="C102" s="92"/>
      <c r="D102" s="93"/>
      <c r="E102" s="94"/>
    </row>
    <row r="103" spans="1:6" x14ac:dyDescent="0.25">
      <c r="A103" s="99" t="s">
        <v>112</v>
      </c>
      <c r="B103" s="35" t="s">
        <v>113</v>
      </c>
      <c r="C103" s="135"/>
      <c r="D103" s="80"/>
      <c r="E103" s="55"/>
    </row>
    <row r="104" spans="1:6" x14ac:dyDescent="0.25">
      <c r="A104" s="99"/>
      <c r="B104" s="35" t="s">
        <v>114</v>
      </c>
      <c r="C104" s="135">
        <f>D104*12</f>
        <v>782769.24</v>
      </c>
      <c r="D104" s="80">
        <f>E104*B96</f>
        <v>65230.770000000004</v>
      </c>
      <c r="E104" s="100">
        <v>8.9</v>
      </c>
      <c r="F104" s="124"/>
    </row>
    <row r="105" spans="1:6" ht="15.75" thickBot="1" x14ac:dyDescent="0.3">
      <c r="A105" s="102"/>
      <c r="B105" s="91"/>
      <c r="C105" s="103"/>
      <c r="D105" s="104"/>
      <c r="E105" s="94"/>
    </row>
    <row r="106" spans="1:6" x14ac:dyDescent="0.25">
      <c r="A106" s="95" t="s">
        <v>115</v>
      </c>
      <c r="B106" s="35" t="s">
        <v>113</v>
      </c>
      <c r="C106" s="140"/>
      <c r="D106" s="141"/>
      <c r="E106" s="142"/>
    </row>
    <row r="107" spans="1:6" x14ac:dyDescent="0.25">
      <c r="A107" s="99" t="s">
        <v>116</v>
      </c>
      <c r="B107" s="35" t="s">
        <v>114</v>
      </c>
      <c r="C107" s="135">
        <f>D107*12</f>
        <v>26385.48</v>
      </c>
      <c r="D107" s="80">
        <f>E107*B96</f>
        <v>2198.79</v>
      </c>
      <c r="E107" s="100">
        <f>0.21+0.09</f>
        <v>0.3</v>
      </c>
      <c r="F107" s="124"/>
    </row>
    <row r="108" spans="1:6" ht="15.75" thickBot="1" x14ac:dyDescent="0.3">
      <c r="A108" s="102" t="s">
        <v>117</v>
      </c>
      <c r="B108" s="91"/>
      <c r="C108" s="103"/>
      <c r="D108" s="104"/>
      <c r="E108" s="143">
        <v>0.09</v>
      </c>
    </row>
    <row r="109" spans="1:6" x14ac:dyDescent="0.25">
      <c r="A109" s="95" t="s">
        <v>118</v>
      </c>
      <c r="B109" s="35"/>
      <c r="C109" s="132">
        <f>D109*12</f>
        <v>35180.639999999999</v>
      </c>
      <c r="D109" s="54">
        <f>E109*B96</f>
        <v>2931.7200000000003</v>
      </c>
      <c r="E109" s="100">
        <v>0.4</v>
      </c>
      <c r="F109" s="124"/>
    </row>
    <row r="110" spans="1:6" ht="15.75" thickBot="1" x14ac:dyDescent="0.3">
      <c r="A110" s="102" t="s">
        <v>117</v>
      </c>
      <c r="B110" s="35"/>
      <c r="C110" s="132"/>
      <c r="D110" s="54"/>
      <c r="E110" s="144">
        <v>0.4</v>
      </c>
    </row>
    <row r="111" spans="1:6" x14ac:dyDescent="0.25">
      <c r="A111" s="95" t="s">
        <v>119</v>
      </c>
      <c r="B111" s="89" t="s">
        <v>79</v>
      </c>
      <c r="C111" s="96">
        <f>D111*12</f>
        <v>53650.475999999995</v>
      </c>
      <c r="D111" s="97">
        <f>E111*B96</f>
        <v>4470.8729999999996</v>
      </c>
      <c r="E111" s="90">
        <v>0.61</v>
      </c>
      <c r="F111" s="124"/>
    </row>
    <row r="112" spans="1:6" ht="15.75" thickBot="1" x14ac:dyDescent="0.3">
      <c r="A112" s="102" t="s">
        <v>80</v>
      </c>
      <c r="B112" s="91"/>
      <c r="C112" s="103"/>
      <c r="D112" s="104"/>
      <c r="E112" s="94"/>
    </row>
    <row r="113" spans="1:6" x14ac:dyDescent="0.25">
      <c r="A113" s="48" t="s">
        <v>120</v>
      </c>
      <c r="B113" s="86"/>
      <c r="C113" s="85">
        <f>C101+C104+C107+C111+C109</f>
        <v>1030792.752</v>
      </c>
      <c r="D113" s="87">
        <f>D101+D104+D107+D111+D109</f>
        <v>85899.396000000008</v>
      </c>
      <c r="E113" s="52">
        <f>E101+E104+E107+E111+E109</f>
        <v>11.72</v>
      </c>
      <c r="F113" s="124"/>
    </row>
    <row r="114" spans="1:6" ht="15.75" thickBot="1" x14ac:dyDescent="0.3">
      <c r="A114" s="113" t="s">
        <v>121</v>
      </c>
      <c r="B114" s="88"/>
      <c r="C114" s="114"/>
      <c r="D114" s="115"/>
      <c r="E114" s="116"/>
    </row>
    <row r="115" spans="1:6" ht="15.75" thickBot="1" x14ac:dyDescent="0.3">
      <c r="A115" s="136"/>
      <c r="B115" s="2"/>
      <c r="C115" s="136"/>
      <c r="D115" s="136"/>
      <c r="E115" s="118"/>
    </row>
    <row r="116" spans="1:6" x14ac:dyDescent="0.25">
      <c r="A116" s="95" t="s">
        <v>123</v>
      </c>
      <c r="B116" s="89" t="s">
        <v>113</v>
      </c>
      <c r="C116" s="140">
        <f>D116*12</f>
        <v>119246.40000000001</v>
      </c>
      <c r="D116" s="141">
        <f>E116*182</f>
        <v>9937.2000000000007</v>
      </c>
      <c r="E116" s="90">
        <v>54.6</v>
      </c>
    </row>
    <row r="117" spans="1:6" ht="15.75" thickBot="1" x14ac:dyDescent="0.3">
      <c r="A117" s="102"/>
      <c r="B117" s="91" t="s">
        <v>114</v>
      </c>
      <c r="C117" s="103"/>
      <c r="D117" s="104"/>
      <c r="E117" s="143"/>
    </row>
  </sheetData>
  <pageMargins left="0" right="0" top="0" bottom="0" header="0.31496062992125984" footer="0.31496062992125984"/>
  <pageSetup paperSize="9" scale="76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Лоб 72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2023-06-02T08:49:50Z</dcterms:modified>
</cp:coreProperties>
</file>