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2A8D7205-FE6D-4B7B-B17C-1EF6A93AB069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Тариф 2019" sheetId="8" r:id="rId1"/>
    <sheet name="Тариф 19 на доску" sheetId="11" r:id="rId2"/>
    <sheet name="Тариф 19 М3,30" sheetId="19" r:id="rId3"/>
    <sheet name="311" sheetId="2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2" l="1"/>
  <c r="B98" i="22"/>
  <c r="E28" i="22"/>
  <c r="E85" i="22" s="1"/>
  <c r="B7" i="22"/>
  <c r="D116" i="22" s="1"/>
  <c r="C116" i="22" s="1"/>
  <c r="C19" i="22" l="1"/>
  <c r="D19" i="22" s="1"/>
  <c r="C22" i="22"/>
  <c r="D22" i="22" s="1"/>
  <c r="C24" i="22"/>
  <c r="D24" i="22" s="1"/>
  <c r="C28" i="22"/>
  <c r="D28" i="22" s="1"/>
  <c r="D83" i="22"/>
  <c r="C83" i="22" s="1"/>
  <c r="D118" i="22"/>
  <c r="C118" i="22" s="1"/>
  <c r="E89" i="22"/>
  <c r="C31" i="22"/>
  <c r="D31" i="22" s="1"/>
  <c r="C47" i="22"/>
  <c r="D47" i="22" s="1"/>
  <c r="C72" i="22"/>
  <c r="D72" i="22" s="1"/>
  <c r="C74" i="22"/>
  <c r="D74" i="22" s="1"/>
  <c r="C76" i="22"/>
  <c r="D76" i="22" s="1"/>
  <c r="C78" i="22"/>
  <c r="D78" i="22" s="1"/>
  <c r="C80" i="22"/>
  <c r="D80" i="22" s="1"/>
  <c r="C87" i="22"/>
  <c r="D87" i="22" s="1"/>
  <c r="D110" i="22"/>
  <c r="D113" i="22"/>
  <c r="C113" i="22" s="1"/>
  <c r="C85" i="22" l="1"/>
  <c r="C89" i="22" s="1"/>
  <c r="D107" i="22"/>
  <c r="C110" i="22"/>
  <c r="C107" i="22" s="1"/>
  <c r="D85" i="22"/>
  <c r="D89" i="22" s="1"/>
  <c r="G114" i="19" l="1"/>
  <c r="H114" i="19" s="1"/>
  <c r="G112" i="19"/>
  <c r="G109" i="19"/>
  <c r="H109" i="19" s="1"/>
  <c r="G106" i="19"/>
  <c r="H106" i="19" s="1"/>
  <c r="F103" i="19"/>
  <c r="G83" i="19"/>
  <c r="H83" i="19" s="1"/>
  <c r="G79" i="19"/>
  <c r="H79" i="19" s="1"/>
  <c r="G76" i="19"/>
  <c r="H76" i="19" s="1"/>
  <c r="G74" i="19"/>
  <c r="H74" i="19" s="1"/>
  <c r="G70" i="19"/>
  <c r="H70" i="19" s="1"/>
  <c r="F70" i="19"/>
  <c r="F81" i="19" s="1"/>
  <c r="F85" i="19" s="1"/>
  <c r="H68" i="19"/>
  <c r="G68" i="19"/>
  <c r="H47" i="19"/>
  <c r="G47" i="19"/>
  <c r="H31" i="19"/>
  <c r="G31" i="19"/>
  <c r="H28" i="19"/>
  <c r="G28" i="19"/>
  <c r="H24" i="19"/>
  <c r="G24" i="19"/>
  <c r="H22" i="19"/>
  <c r="G22" i="19"/>
  <c r="H19" i="19"/>
  <c r="G19" i="19"/>
  <c r="E103" i="19"/>
  <c r="B94" i="19"/>
  <c r="E81" i="19"/>
  <c r="E85" i="19" s="1"/>
  <c r="E117" i="19" s="1"/>
  <c r="B7" i="19"/>
  <c r="D114" i="19" s="1"/>
  <c r="C114" i="19" s="1"/>
  <c r="C22" i="19" l="1"/>
  <c r="D22" i="19" s="1"/>
  <c r="C28" i="19"/>
  <c r="D28" i="19" s="1"/>
  <c r="C47" i="19"/>
  <c r="D47" i="19" s="1"/>
  <c r="C70" i="19"/>
  <c r="D70" i="19" s="1"/>
  <c r="C74" i="19"/>
  <c r="D74" i="19" s="1"/>
  <c r="G103" i="19"/>
  <c r="C19" i="19"/>
  <c r="D19" i="19" s="1"/>
  <c r="C24" i="19"/>
  <c r="D24" i="19" s="1"/>
  <c r="C31" i="19"/>
  <c r="D31" i="19" s="1"/>
  <c r="C68" i="19"/>
  <c r="D68" i="19" s="1"/>
  <c r="C72" i="19"/>
  <c r="D72" i="19" s="1"/>
  <c r="C76" i="19"/>
  <c r="D76" i="19" s="1"/>
  <c r="F117" i="19"/>
  <c r="F120" i="19"/>
  <c r="G120" i="19" s="1"/>
  <c r="H120" i="19" s="1"/>
  <c r="G85" i="19"/>
  <c r="H85" i="19" s="1"/>
  <c r="G81" i="19"/>
  <c r="H81" i="19" s="1"/>
  <c r="D79" i="19"/>
  <c r="C79" i="19" s="1"/>
  <c r="C81" i="19" s="1"/>
  <c r="C83" i="19"/>
  <c r="D83" i="19" s="1"/>
  <c r="D106" i="19"/>
  <c r="D109" i="19"/>
  <c r="C109" i="19" s="1"/>
  <c r="D112" i="19"/>
  <c r="C112" i="19" s="1"/>
  <c r="H103" i="19" l="1"/>
  <c r="G117" i="19"/>
  <c r="H117" i="19" s="1"/>
  <c r="C85" i="19"/>
  <c r="C106" i="19"/>
  <c r="C103" i="19" s="1"/>
  <c r="D103" i="19"/>
  <c r="D81" i="19"/>
  <c r="D85" i="19" s="1"/>
  <c r="E103" i="11" l="1"/>
  <c r="B94" i="11"/>
  <c r="E81" i="11"/>
  <c r="E85" i="11" s="1"/>
  <c r="B7" i="11"/>
  <c r="D114" i="11" s="1"/>
  <c r="C114" i="11" s="1"/>
  <c r="C72" i="11" l="1"/>
  <c r="D72" i="11" s="1"/>
  <c r="C74" i="11"/>
  <c r="D74" i="11" s="1"/>
  <c r="C76" i="11"/>
  <c r="D76" i="11" s="1"/>
  <c r="C83" i="11"/>
  <c r="D83" i="11" s="1"/>
  <c r="D106" i="11"/>
  <c r="D109" i="11"/>
  <c r="C109" i="11" s="1"/>
  <c r="D112" i="11"/>
  <c r="C112" i="11" s="1"/>
  <c r="C19" i="11"/>
  <c r="C22" i="11"/>
  <c r="D22" i="11" s="1"/>
  <c r="C24" i="11"/>
  <c r="D24" i="11" s="1"/>
  <c r="C28" i="11"/>
  <c r="D28" i="11" s="1"/>
  <c r="C31" i="11"/>
  <c r="D31" i="11" s="1"/>
  <c r="C47" i="11"/>
  <c r="D47" i="11" s="1"/>
  <c r="C68" i="11"/>
  <c r="D68" i="11" s="1"/>
  <c r="C70" i="11"/>
  <c r="D70" i="11" s="1"/>
  <c r="D79" i="11"/>
  <c r="C79" i="11" s="1"/>
  <c r="E80" i="8"/>
  <c r="F102" i="8"/>
  <c r="G108" i="8"/>
  <c r="G111" i="8"/>
  <c r="H108" i="8"/>
  <c r="B93" i="8"/>
  <c r="E102" i="8"/>
  <c r="G113" i="8"/>
  <c r="H113" i="8" s="1"/>
  <c r="C106" i="11" l="1"/>
  <c r="C103" i="11" s="1"/>
  <c r="D103" i="11"/>
  <c r="C81" i="11"/>
  <c r="C85" i="11" s="1"/>
  <c r="D19" i="11"/>
  <c r="D81" i="11" s="1"/>
  <c r="D85" i="11" s="1"/>
  <c r="G105" i="8" l="1"/>
  <c r="H105" i="8" s="1"/>
  <c r="G82" i="8" l="1"/>
  <c r="H82" i="8" s="1"/>
  <c r="G78" i="8"/>
  <c r="H78" i="8" s="1"/>
  <c r="G75" i="8"/>
  <c r="H75" i="8" s="1"/>
  <c r="G73" i="8"/>
  <c r="H73" i="8" s="1"/>
  <c r="G67" i="8"/>
  <c r="H67" i="8" s="1"/>
  <c r="G46" i="8"/>
  <c r="H46" i="8" s="1"/>
  <c r="G30" i="8"/>
  <c r="H30" i="8" s="1"/>
  <c r="G27" i="8"/>
  <c r="H27" i="8" s="1"/>
  <c r="G23" i="8"/>
  <c r="H23" i="8" s="1"/>
  <c r="F69" i="8" l="1"/>
  <c r="F80" i="8" s="1"/>
  <c r="G21" i="8"/>
  <c r="H21" i="8" s="1"/>
  <c r="G18" i="8"/>
  <c r="H18" i="8" s="1"/>
  <c r="G69" i="8" l="1"/>
  <c r="H69" i="8" s="1"/>
  <c r="F84" i="8"/>
  <c r="F119" i="8" s="1"/>
  <c r="B6" i="8"/>
  <c r="D111" i="8" l="1"/>
  <c r="C111" i="8" s="1"/>
  <c r="D113" i="8"/>
  <c r="C113" i="8" s="1"/>
  <c r="D108" i="8"/>
  <c r="C108" i="8" s="1"/>
  <c r="C69" i="8"/>
  <c r="D69" i="8" s="1"/>
  <c r="G102" i="8"/>
  <c r="H102" i="8" s="1"/>
  <c r="E84" i="8"/>
  <c r="G84" i="8" s="1"/>
  <c r="H84" i="8" s="1"/>
  <c r="G80" i="8"/>
  <c r="H80" i="8" s="1"/>
  <c r="C30" i="8"/>
  <c r="D30" i="8" s="1"/>
  <c r="C18" i="8"/>
  <c r="C23" i="8"/>
  <c r="D23" i="8" s="1"/>
  <c r="C67" i="8"/>
  <c r="D67" i="8" s="1"/>
  <c r="C73" i="8"/>
  <c r="D73" i="8" s="1"/>
  <c r="C21" i="8"/>
  <c r="D21" i="8" s="1"/>
  <c r="C27" i="8"/>
  <c r="D27" i="8" s="1"/>
  <c r="C46" i="8"/>
  <c r="D46" i="8" s="1"/>
  <c r="C71" i="8"/>
  <c r="D71" i="8" s="1"/>
  <c r="C75" i="8"/>
  <c r="D75" i="8" s="1"/>
  <c r="D78" i="8"/>
  <c r="C78" i="8" s="1"/>
  <c r="C82" i="8"/>
  <c r="D82" i="8" s="1"/>
  <c r="D105" i="8"/>
  <c r="D102" i="8" s="1"/>
  <c r="D18" i="8" l="1"/>
  <c r="D80" i="8" s="1"/>
  <c r="D84" i="8" s="1"/>
  <c r="C80" i="8"/>
  <c r="E119" i="8"/>
  <c r="G119" i="8" s="1"/>
  <c r="H119" i="8" s="1"/>
  <c r="C84" i="8"/>
  <c r="C105" i="8"/>
  <c r="C102" i="8" s="1"/>
</calcChain>
</file>

<file path=xl/sharedStrings.xml><?xml version="1.0" encoding="utf-8"?>
<sst xmlns="http://schemas.openxmlformats.org/spreadsheetml/2006/main" count="760" uniqueCount="175">
  <si>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</si>
  <si>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</si>
  <si>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</si>
  <si>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</si>
  <si>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</si>
  <si>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</si>
  <si>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</si>
  <si>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</si>
  <si>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</si>
  <si>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</si>
  <si>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</si>
  <si>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</si>
  <si>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</si>
  <si>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</si>
  <si>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</si>
  <si>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</si>
  <si>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</si>
  <si>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</si>
  <si>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</si>
  <si>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</si>
  <si>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</si>
  <si>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</si>
  <si>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</si>
  <si>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</si>
  <si>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</si>
  <si>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</si>
  <si>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</si>
  <si>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</si>
  <si>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</si>
  <si>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</si>
  <si>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</si>
  <si>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</si>
  <si>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</si>
  <si>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</si>
  <si>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</si>
  <si>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</si>
  <si>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</si>
  <si>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</si>
  <si>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</si>
  <si>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</si>
  <si>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</si>
  <si>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</si>
  <si>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</si>
  <si>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</si>
  <si>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</si>
  <si>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</si>
  <si>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</si>
  <si>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</si>
  <si>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</si>
  <si>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</si>
  <si>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</si>
  <si>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</si>
  <si>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</si>
  <si>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</si>
  <si>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</si>
  <si>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</si>
  <si>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</si>
  <si>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</si>
  <si>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</si>
  <si>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</si>
  <si>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</si>
  <si>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</si>
  <si>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</si>
  <si>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</si>
  <si>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</si>
  <si>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</si>
  <si>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</si>
  <si>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</si>
  <si>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</si>
  <si>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</si>
  <si>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</si>
  <si>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</si>
  <si>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</si>
  <si>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</si>
  <si>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</si>
  <si>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</si>
  <si>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</si>
  <si>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</si>
  <si>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</si>
  <si>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</si>
  <si>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</si>
  <si>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</si>
  <si>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</si>
  <si>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</si>
  <si>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</si>
  <si>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давления холодного водоснабжения,</t>
  </si>
  <si>
    <t>1. Механизированная уборка</t>
  </si>
  <si>
    <t>Директор ООО "УК "Стрижи"                            А.А.Юдаков</t>
  </si>
  <si>
    <t xml:space="preserve"> пожаротушения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</si>
  <si>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</si>
  <si>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</si>
  <si>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</si>
  <si>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</si>
  <si>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</si>
  <si>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</si>
  <si>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  7-13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</si>
  <si>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</si>
  <si>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</si>
  <si>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</si>
  <si>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>включая расходы на управление:</t>
  </si>
  <si>
    <t>Уборка приямков и входов в подвал</t>
  </si>
  <si>
    <t xml:space="preserve">7. Дератизация, </t>
  </si>
  <si>
    <t>Адрес: Новосибирская область, г.Новосибирск, Калининский район, ул.Мясниковой, 30</t>
  </si>
  <si>
    <t xml:space="preserve"> площадки</t>
  </si>
  <si>
    <t xml:space="preserve">8. Санитарное содержание контейнерной 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</si>
  <si>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</si>
  <si>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</si>
  <si>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</si>
  <si>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 дизель-генераторной</t>
  </si>
  <si>
    <t xml:space="preserve">13. Услуги и работы по управлению 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</si>
  <si>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</si>
  <si>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</si>
  <si>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</si>
  <si>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шлагбаумов,</t>
  </si>
  <si>
    <t>калиток, видеонаблюдения</t>
  </si>
  <si>
    <t>(в том числе амортизация)</t>
  </si>
  <si>
    <t>4. Обслуживание газонов и зеленых насаждений</t>
  </si>
  <si>
    <t>Период: Май - Сентябрь</t>
  </si>
  <si>
    <t xml:space="preserve">                    Перечень  дополнительных работ, услуг  </t>
  </si>
  <si>
    <t>Примечание:</t>
  </si>
  <si>
    <t xml:space="preserve">ООО УК "Стрижи" предлагает пересмотреть перечень работ (услуг) по содержанию общего имущества в МКД, доп.услугам и их стоимость </t>
  </si>
  <si>
    <t>по следующим позициям:</t>
  </si>
  <si>
    <t>2.Техничнеское обслуживание конструктивных элементов здания - увеличение на 0,11 руб/кв.м.</t>
  </si>
  <si>
    <t>3. Аварийно-диспетчерское обслуживание - тариф без изменения</t>
  </si>
  <si>
    <t>4. Обслуживание общедомовых приборов учета - тариф без изменения</t>
  </si>
  <si>
    <t>5. Санитарное содержание МОП и придомовой территории - тариф без изменения</t>
  </si>
  <si>
    <t xml:space="preserve">    (ПП № 232 от 27.02.17г; №458-ФЗ от 29.12.14г; №89-ФЗ от 24.06.98г; ЖК)</t>
  </si>
  <si>
    <t>11. Обслуживание дизель-генераторных установок - тариф без изменения</t>
  </si>
  <si>
    <t>Расчет стоимости услуг на содержание общего имущества в МКД и дополнительные услуги в месяц на одну квартиру:</t>
  </si>
  <si>
    <t xml:space="preserve">Тариф, руб/кв.м. * площадь квартиры, кв.м. = стоимость услуг, руб. в месяц </t>
  </si>
  <si>
    <t xml:space="preserve">Денежные средства, оплаченные за коммунальные услуги (отопление, холодное и горячее водоснабжение,водоотведение, </t>
  </si>
  <si>
    <t>эл/энергию, ТКО с 01.01.2019г), поступают на р/счет ресурсоснабжающих организаций.</t>
  </si>
  <si>
    <t>Директор ООО "УК "Стрижи"                                                              А.А.Юдаков</t>
  </si>
  <si>
    <t>Действующий тариф на содержание общего имущества в МКД  составляет - 31,14руб/кв.м</t>
  </si>
  <si>
    <t>Действующий тариф на дополнительные услуги составляет - 10,28руб/кв.м</t>
  </si>
  <si>
    <t xml:space="preserve">                  в многоквартирном доме  условия их оказания и выполнения и их стоимость с 01.02.2019 г.</t>
  </si>
  <si>
    <t xml:space="preserve">         условия их оказания и выполнения и их стоимость с 01.02.2019 г.</t>
  </si>
  <si>
    <t xml:space="preserve"> -  тариф на содержание общего имущества в МКД  - 28,88 руб/кв.м.;</t>
  </si>
  <si>
    <t xml:space="preserve"> - тариф на дополнительные услуги - 10,85 руб/кв.м.</t>
  </si>
  <si>
    <t>1.Техничнеское обслуживание внутридомовых инженерных сетей и систем э/снабжения - увеличение на 0,15 руб/кв.м.</t>
  </si>
  <si>
    <t>6. Дератизация, дезинсекция -  тариф без изменения</t>
  </si>
  <si>
    <t>7. Утилизация ТБО, КГО - с 01.01.2019г. стоимость услуги исключается из размера платы за содержания жилья (снижение тарифа на 2,41 руб/кв.м.)</t>
  </si>
  <si>
    <t>8. Санитарное содержание и текущий ремонт контейнерных площадок - услуга дополнительно введена (увеличение на 0,12 руб/кв.м.)</t>
  </si>
  <si>
    <t>9. Обслуживание лифтов - тариф без изменения</t>
  </si>
  <si>
    <t>10. Обслуживание ППА - увеличение на 0,03 руб/кв.м.</t>
  </si>
  <si>
    <t>12. Обслуживание установки для повышения давления ХВС, пожаротушения - тариф без изменения</t>
  </si>
  <si>
    <t>13. Услуги и работы по управлению многоквартирным домом - снижение тарифа на 0,26 руб/кв.м.</t>
  </si>
  <si>
    <t>17. Обслуживание газонов и зеленых насаждений -  тариф без изменения</t>
  </si>
  <si>
    <t>14. Механизированная уборка придомовой территории с вывозом снега на отвал - увеличение на 0,47 руб/кв.м.</t>
  </si>
  <si>
    <t>15. Услуги охранного предприятия - тариф без изменения</t>
  </si>
  <si>
    <t>16. Техническое обслуживание видеонаблюдения, шлагбаумов,калиток - увеличение тарифа на 0,10 руб/кв.м.</t>
  </si>
  <si>
    <t>39,73 руб/кв.м. * 45,58 кв.м. = 1810,89 руб. в месяц, в среднем на 1 квартиру стоимость работ по содержанию и управлению МКД, доп.услугам.</t>
  </si>
  <si>
    <t xml:space="preserve">                  в многоквартирном доме  условия их оказания и выполнения и их стоимость с 01.04.2019 г.</t>
  </si>
  <si>
    <t xml:space="preserve">         условия их оказания и выполнения и их стоимость с 01.04.2019 г.</t>
  </si>
  <si>
    <t>ООО УК "Стрижи" предлагает с 01.04.2019г:</t>
  </si>
  <si>
    <t xml:space="preserve"> горячего водоснабжения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</si>
  <si>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</si>
  <si>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</si>
  <si>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</si>
  <si>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</si>
  <si>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Адрес: Новосибирская область, г.Новосибирск, ул. Красный проспект, 311</t>
  </si>
  <si>
    <t xml:space="preserve">8. Содержание контейнерной </t>
  </si>
  <si>
    <t>Уборка мусора с газонов</t>
  </si>
  <si>
    <t>Стрижка газонов</t>
  </si>
  <si>
    <t>Полив газонов, зеленых насаждений</t>
  </si>
  <si>
    <t>3 раза в неделю</t>
  </si>
  <si>
    <t>при t выше +25С - ежедневно</t>
  </si>
  <si>
    <t>2 раз в год</t>
  </si>
  <si>
    <t>по мере необходимости</t>
  </si>
  <si>
    <t>Очистка от снега и наледи спусков в подвал</t>
  </si>
  <si>
    <t>в дни гололеда не менее 1 раза в день</t>
  </si>
  <si>
    <t>1 раз в месяц</t>
  </si>
  <si>
    <t>Уборка  спусков в подвал</t>
  </si>
  <si>
    <t xml:space="preserve">                  в многоквартирном доме  условия их оказания и выполнения и их стоимость с 01.01.2020 г.</t>
  </si>
  <si>
    <t xml:space="preserve">         условия их оказания и выполнения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</si>
</sst>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9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0" xfId="1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11" fillId="2" borderId="31" xfId="1" applyFont="1" applyFill="1" applyBorder="1" applyAlignment="1">
      <alignment horizontal="center" vertical="top" wrapText="1"/>
    </xf>
    <xf numFmtId="2" fontId="9" fillId="0" borderId="33" xfId="1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9" fillId="0" borderId="31" xfId="1" applyFont="1" applyBorder="1" applyAlignment="1">
      <alignment horizontal="left" vertical="center" wrapText="1"/>
    </xf>
    <xf numFmtId="0" fontId="15" fillId="0" borderId="34" xfId="0" applyFont="1" applyBorder="1" applyAlignment="1">
      <alignment vertical="center"/>
    </xf>
    <xf numFmtId="164" fontId="9" fillId="0" borderId="33" xfId="1" applyNumberFormat="1" applyFont="1" applyBorder="1" applyAlignment="1">
      <alignment horizontal="center" vertical="center" wrapText="1"/>
    </xf>
    <xf numFmtId="2" fontId="17" fillId="0" borderId="33" xfId="1" applyNumberFormat="1" applyFont="1" applyBorder="1" applyAlignment="1">
      <alignment horizontal="center" vertical="center" wrapText="1"/>
    </xf>
    <xf numFmtId="0" fontId="16" fillId="0" borderId="31" xfId="0" applyFont="1" applyBorder="1"/>
    <xf numFmtId="0" fontId="3" fillId="0" borderId="32" xfId="0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7" xfId="0" applyFont="1" applyBorder="1"/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6" xfId="0" applyFont="1" applyBorder="1"/>
    <xf numFmtId="0" fontId="3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19" xfId="1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1" xfId="0" applyFont="1" applyBorder="1"/>
    <xf numFmtId="164" fontId="3" fillId="0" borderId="3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6" xfId="0" applyFont="1" applyBorder="1"/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36" xfId="0" applyFont="1" applyBorder="1"/>
    <xf numFmtId="0" fontId="3" fillId="0" borderId="31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31" xfId="0" applyFont="1" applyBorder="1"/>
    <xf numFmtId="0" fontId="18" fillId="0" borderId="36" xfId="0" applyFont="1" applyBorder="1"/>
    <xf numFmtId="0" fontId="3" fillId="0" borderId="32" xfId="0" applyFont="1" applyBorder="1"/>
    <xf numFmtId="2" fontId="16" fillId="0" borderId="33" xfId="0" applyNumberFormat="1" applyFont="1" applyBorder="1" applyAlignment="1">
      <alignment horizontal="center"/>
    </xf>
    <xf numFmtId="0" fontId="3" fillId="0" borderId="39" xfId="0" applyFont="1" applyBorder="1"/>
    <xf numFmtId="0" fontId="18" fillId="0" borderId="25" xfId="0" applyFont="1" applyBorder="1"/>
    <xf numFmtId="0" fontId="3" fillId="0" borderId="25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9" xfId="0" applyFont="1" applyBorder="1"/>
    <xf numFmtId="0" fontId="3" fillId="0" borderId="39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/>
    <xf numFmtId="0" fontId="11" fillId="2" borderId="36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/>
    </xf>
    <xf numFmtId="0" fontId="11" fillId="2" borderId="32" xfId="1" applyFont="1" applyFill="1" applyBorder="1" applyAlignment="1">
      <alignment horizontal="center" vertical="top" wrapText="1"/>
    </xf>
    <xf numFmtId="0" fontId="14" fillId="2" borderId="38" xfId="0" applyFont="1" applyFill="1" applyBorder="1" applyAlignment="1">
      <alignment horizontal="left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0" fontId="16" fillId="0" borderId="20" xfId="0" applyFont="1" applyBorder="1"/>
    <xf numFmtId="0" fontId="16" fillId="0" borderId="40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/>
    <xf numFmtId="17" fontId="3" fillId="0" borderId="16" xfId="0" applyNumberFormat="1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164" fontId="16" fillId="0" borderId="11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9" fillId="0" borderId="41" xfId="1" applyNumberFormat="1" applyFont="1" applyBorder="1" applyAlignment="1">
      <alignment horizontal="center" vertical="center" wrapText="1"/>
    </xf>
    <xf numFmtId="2" fontId="9" fillId="0" borderId="11" xfId="1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24"/>
  <sheetViews>
    <sheetView topLeftCell="A89" workbookViewId="0">
      <selection activeCell="F18" sqref="F18:H120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9.5703125" customWidth="1"/>
    <col min="7" max="7" width="8.5703125" customWidth="1"/>
    <col min="8" max="8" width="9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8" ht="18.75" x14ac:dyDescent="0.3">
      <c r="A1" s="3" t="s">
        <v>0</v>
      </c>
      <c r="B1" s="3"/>
      <c r="C1" s="3"/>
      <c r="D1" s="3"/>
      <c r="E1" s="1"/>
      <c r="F1" s="1"/>
    </row>
    <row r="2" spans="1:8" ht="18.75" x14ac:dyDescent="0.3">
      <c r="A2" s="4" t="s">
        <v>135</v>
      </c>
      <c r="B2" s="4"/>
      <c r="C2" s="4"/>
      <c r="D2" s="4"/>
      <c r="E2" s="2"/>
      <c r="F2" s="2"/>
    </row>
    <row r="3" spans="1:8" ht="18.75" x14ac:dyDescent="0.3">
      <c r="A3" s="5" t="s">
        <v>102</v>
      </c>
      <c r="B3" s="5"/>
      <c r="C3" s="2"/>
      <c r="D3" s="2"/>
      <c r="E3" s="2"/>
      <c r="F3" s="2"/>
    </row>
    <row r="4" spans="1:8" ht="15.75" thickBot="1" x14ac:dyDescent="0.3">
      <c r="A4" s="2"/>
      <c r="B4" s="2"/>
      <c r="C4" s="2"/>
      <c r="D4" s="2"/>
      <c r="E4" s="2"/>
      <c r="F4" s="2"/>
    </row>
    <row r="5" spans="1:8" x14ac:dyDescent="0.25">
      <c r="A5" s="6" t="s">
        <v>1</v>
      </c>
      <c r="B5" s="7"/>
      <c r="C5" s="8"/>
      <c r="D5" s="8"/>
      <c r="E5" s="9"/>
      <c r="F5" s="2"/>
    </row>
    <row r="6" spans="1:8" x14ac:dyDescent="0.25">
      <c r="A6" s="10" t="s">
        <v>2</v>
      </c>
      <c r="B6" s="11">
        <f>B8+B9</f>
        <v>32596</v>
      </c>
      <c r="C6" s="12"/>
      <c r="D6" s="12"/>
      <c r="E6" s="13"/>
      <c r="F6" s="2"/>
    </row>
    <row r="7" spans="1:8" x14ac:dyDescent="0.25">
      <c r="A7" s="14" t="s">
        <v>3</v>
      </c>
      <c r="B7" s="15" t="s">
        <v>4</v>
      </c>
      <c r="C7" s="16"/>
      <c r="D7" s="16"/>
      <c r="E7" s="17"/>
      <c r="F7" s="2"/>
    </row>
    <row r="8" spans="1:8" x14ac:dyDescent="0.25">
      <c r="A8" s="18" t="s">
        <v>5</v>
      </c>
      <c r="B8" s="11">
        <v>31086</v>
      </c>
      <c r="C8" s="12"/>
      <c r="D8" s="12"/>
      <c r="E8" s="13"/>
      <c r="F8" s="2"/>
      <c r="H8" s="76"/>
    </row>
    <row r="9" spans="1:8" x14ac:dyDescent="0.25">
      <c r="A9" s="10" t="s">
        <v>6</v>
      </c>
      <c r="B9" s="15">
        <v>1510</v>
      </c>
      <c r="C9" s="2"/>
      <c r="D9" s="2"/>
      <c r="E9" s="19"/>
      <c r="F9" s="2"/>
      <c r="H9" s="76"/>
    </row>
    <row r="10" spans="1:8" x14ac:dyDescent="0.25">
      <c r="A10" s="20" t="s">
        <v>7</v>
      </c>
      <c r="B10" s="142" t="s">
        <v>95</v>
      </c>
      <c r="C10" s="22"/>
      <c r="D10" s="22"/>
      <c r="E10" s="23"/>
      <c r="F10" s="2"/>
      <c r="H10" s="76"/>
    </row>
    <row r="11" spans="1:8" x14ac:dyDescent="0.25">
      <c r="A11" s="24" t="s">
        <v>8</v>
      </c>
      <c r="B11" s="21">
        <v>12</v>
      </c>
      <c r="C11" s="22"/>
      <c r="D11" s="22"/>
      <c r="E11" s="23"/>
      <c r="F11" s="2"/>
      <c r="H11" s="76"/>
    </row>
    <row r="12" spans="1:8" ht="15.75" thickBot="1" x14ac:dyDescent="0.3">
      <c r="A12" s="25" t="s">
        <v>9</v>
      </c>
      <c r="B12" s="26">
        <v>3813</v>
      </c>
      <c r="C12" s="27"/>
      <c r="D12" s="27"/>
      <c r="E12" s="28"/>
      <c r="F12" s="2"/>
      <c r="H12" s="76"/>
    </row>
    <row r="13" spans="1:8" x14ac:dyDescent="0.25">
      <c r="A13" s="29"/>
      <c r="B13" s="30"/>
      <c r="C13" s="31" t="s">
        <v>10</v>
      </c>
      <c r="D13" s="32" t="s">
        <v>10</v>
      </c>
      <c r="E13" s="33" t="s">
        <v>11</v>
      </c>
      <c r="F13" s="34"/>
      <c r="H13" s="76"/>
    </row>
    <row r="14" spans="1:8" x14ac:dyDescent="0.25">
      <c r="A14" s="35" t="s">
        <v>12</v>
      </c>
      <c r="B14" s="36" t="s">
        <v>13</v>
      </c>
      <c r="C14" s="37" t="s">
        <v>14</v>
      </c>
      <c r="D14" s="38" t="s">
        <v>14</v>
      </c>
      <c r="E14" s="39" t="s">
        <v>15</v>
      </c>
      <c r="F14" s="34"/>
      <c r="H14" s="76"/>
    </row>
    <row r="15" spans="1:8" x14ac:dyDescent="0.25">
      <c r="A15" s="35" t="s">
        <v>16</v>
      </c>
      <c r="B15" s="36" t="s">
        <v>17</v>
      </c>
      <c r="C15" s="37" t="s">
        <v>18</v>
      </c>
      <c r="D15" s="38" t="s">
        <v>19</v>
      </c>
      <c r="E15" s="40" t="s">
        <v>20</v>
      </c>
      <c r="F15" s="37"/>
      <c r="H15" s="76"/>
    </row>
    <row r="16" spans="1:8" x14ac:dyDescent="0.25">
      <c r="A16" s="41"/>
      <c r="B16" s="42"/>
      <c r="C16" s="2" t="s">
        <v>21</v>
      </c>
      <c r="D16" s="43" t="s">
        <v>21</v>
      </c>
      <c r="E16" s="39" t="s">
        <v>22</v>
      </c>
      <c r="F16" s="37"/>
      <c r="H16" s="76"/>
    </row>
    <row r="17" spans="1:8" ht="15.75" thickBot="1" x14ac:dyDescent="0.3">
      <c r="A17" s="41"/>
      <c r="B17" s="42"/>
      <c r="C17" s="37" t="s">
        <v>23</v>
      </c>
      <c r="D17" s="38" t="s">
        <v>23</v>
      </c>
      <c r="E17" s="39" t="s">
        <v>23</v>
      </c>
      <c r="F17" s="37"/>
      <c r="H17" s="76"/>
    </row>
    <row r="18" spans="1:8" ht="59.25" customHeight="1" x14ac:dyDescent="0.25">
      <c r="A18" s="44" t="s">
        <v>24</v>
      </c>
      <c r="B18" s="45"/>
      <c r="C18" s="124">
        <f>E18*B6*12</f>
        <v>1560696.48</v>
      </c>
      <c r="D18" s="46">
        <f>C18/12</f>
        <v>130058.04</v>
      </c>
      <c r="E18" s="47">
        <v>3.99</v>
      </c>
      <c r="F18" s="48">
        <v>3.84</v>
      </c>
      <c r="G18" s="76">
        <f>E18-F18</f>
        <v>0.15000000000000036</v>
      </c>
      <c r="H18" s="76">
        <f>G18/F18*100</f>
        <v>3.9062500000000098</v>
      </c>
    </row>
    <row r="19" spans="1:8" ht="160.5" customHeight="1" x14ac:dyDescent="0.25">
      <c r="A19" s="49" t="s">
        <v>82</v>
      </c>
      <c r="B19" s="119" t="s">
        <v>83</v>
      </c>
      <c r="C19" s="125"/>
      <c r="D19" s="50"/>
      <c r="E19" s="121"/>
      <c r="F19" s="37"/>
      <c r="H19" s="76"/>
    </row>
    <row r="20" spans="1:8" ht="155.25" hidden="1" customHeight="1" x14ac:dyDescent="0.25">
      <c r="A20" s="117"/>
      <c r="B20" s="51"/>
      <c r="C20" s="126"/>
      <c r="D20" s="120"/>
      <c r="E20" s="122"/>
      <c r="F20" s="37"/>
      <c r="H20" s="76"/>
    </row>
    <row r="21" spans="1:8" ht="42.75" x14ac:dyDescent="0.25">
      <c r="A21" s="52" t="s">
        <v>27</v>
      </c>
      <c r="B21" s="53"/>
      <c r="C21" s="127">
        <f>E21*B6*12</f>
        <v>1095225.5999999999</v>
      </c>
      <c r="D21" s="54">
        <f>C21/12</f>
        <v>91268.799999999988</v>
      </c>
      <c r="E21" s="123">
        <v>2.8</v>
      </c>
      <c r="F21" s="37">
        <v>2.69</v>
      </c>
      <c r="G21" s="76">
        <f>E21-F21</f>
        <v>0.10999999999999988</v>
      </c>
      <c r="H21" s="76">
        <f>G21/F21*100</f>
        <v>4.0892193308550135</v>
      </c>
    </row>
    <row r="22" spans="1:8" ht="149.25" customHeight="1" x14ac:dyDescent="0.25">
      <c r="A22" s="49" t="s">
        <v>82</v>
      </c>
      <c r="B22" s="119" t="s">
        <v>84</v>
      </c>
      <c r="C22" s="128"/>
      <c r="D22" s="55"/>
      <c r="E22" s="123"/>
      <c r="F22" s="37"/>
      <c r="H22" s="76"/>
    </row>
    <row r="23" spans="1:8" x14ac:dyDescent="0.25">
      <c r="A23" s="56" t="s">
        <v>28</v>
      </c>
      <c r="B23" s="57" t="s">
        <v>29</v>
      </c>
      <c r="C23" s="129">
        <f>E23*12*B6</f>
        <v>524143.68000000005</v>
      </c>
      <c r="D23" s="58">
        <f>C23/12</f>
        <v>43678.640000000007</v>
      </c>
      <c r="E23" s="59">
        <v>1.34</v>
      </c>
      <c r="F23" s="37">
        <v>1.34</v>
      </c>
      <c r="G23" s="76">
        <f>E23-F23</f>
        <v>0</v>
      </c>
      <c r="H23" s="76">
        <f>G23/F23*100</f>
        <v>0</v>
      </c>
    </row>
    <row r="24" spans="1:8" x14ac:dyDescent="0.25">
      <c r="A24" s="60" t="s">
        <v>30</v>
      </c>
      <c r="B24" s="36" t="s">
        <v>31</v>
      </c>
      <c r="C24" s="130"/>
      <c r="D24" s="62"/>
      <c r="E24" s="63" t="s">
        <v>21</v>
      </c>
      <c r="F24" s="37"/>
      <c r="H24" s="76"/>
    </row>
    <row r="25" spans="1:8" x14ac:dyDescent="0.25">
      <c r="A25" s="60" t="s">
        <v>32</v>
      </c>
      <c r="B25" s="36" t="s">
        <v>33</v>
      </c>
      <c r="C25" s="130"/>
      <c r="D25" s="62"/>
      <c r="E25" s="63"/>
      <c r="F25" s="37"/>
      <c r="H25" s="76"/>
    </row>
    <row r="26" spans="1:8" x14ac:dyDescent="0.25">
      <c r="A26" s="60"/>
      <c r="B26" s="36"/>
      <c r="C26" s="130"/>
      <c r="D26" s="62"/>
      <c r="E26" s="63"/>
      <c r="F26" s="37"/>
      <c r="H26" s="76"/>
    </row>
    <row r="27" spans="1:8" x14ac:dyDescent="0.25">
      <c r="A27" s="56" t="s">
        <v>34</v>
      </c>
      <c r="B27" s="57" t="s">
        <v>35</v>
      </c>
      <c r="C27" s="129">
        <f>E27*12*B6</f>
        <v>89964.96</v>
      </c>
      <c r="D27" s="58">
        <f>C27/12</f>
        <v>7497.0800000000008</v>
      </c>
      <c r="E27" s="59">
        <v>0.23</v>
      </c>
      <c r="F27" s="37">
        <v>0.23</v>
      </c>
      <c r="G27" s="76">
        <f>E27-F27</f>
        <v>0</v>
      </c>
      <c r="H27" s="76">
        <f>G27/F27*100</f>
        <v>0</v>
      </c>
    </row>
    <row r="28" spans="1:8" x14ac:dyDescent="0.25">
      <c r="A28" s="60" t="s">
        <v>36</v>
      </c>
      <c r="B28" s="36"/>
      <c r="C28" s="130"/>
      <c r="D28" s="62"/>
      <c r="E28" s="63"/>
      <c r="F28" s="37"/>
      <c r="H28" s="76"/>
    </row>
    <row r="29" spans="1:8" x14ac:dyDescent="0.25">
      <c r="A29" s="64" t="s">
        <v>37</v>
      </c>
      <c r="B29" s="65"/>
      <c r="C29" s="131"/>
      <c r="D29" s="66"/>
      <c r="E29" s="67"/>
      <c r="F29" s="48"/>
      <c r="H29" s="76"/>
    </row>
    <row r="30" spans="1:8" ht="28.5" x14ac:dyDescent="0.25">
      <c r="A30" s="68" t="s">
        <v>38</v>
      </c>
      <c r="B30" s="57"/>
      <c r="C30" s="132">
        <f>E30*12*B6</f>
        <v>2030078.8800000001</v>
      </c>
      <c r="D30" s="69">
        <f>C30/12</f>
        <v>169173.24000000002</v>
      </c>
      <c r="E30" s="70">
        <v>5.19</v>
      </c>
      <c r="F30" s="37">
        <v>5.19</v>
      </c>
      <c r="G30" s="76">
        <f>E30-F30</f>
        <v>0</v>
      </c>
      <c r="H30" s="76">
        <f>G30/F30*100</f>
        <v>0</v>
      </c>
    </row>
    <row r="31" spans="1:8" x14ac:dyDescent="0.25">
      <c r="A31" s="41" t="s">
        <v>39</v>
      </c>
      <c r="B31" s="71" t="s">
        <v>40</v>
      </c>
      <c r="C31" s="133"/>
      <c r="D31" s="72"/>
      <c r="E31" s="73"/>
      <c r="F31" s="37"/>
      <c r="H31" s="76"/>
    </row>
    <row r="32" spans="1:8" x14ac:dyDescent="0.25">
      <c r="A32" s="41" t="s">
        <v>41</v>
      </c>
      <c r="B32" s="74" t="s">
        <v>42</v>
      </c>
      <c r="C32" s="133"/>
      <c r="D32" s="72"/>
      <c r="E32" s="73"/>
      <c r="F32" s="37"/>
      <c r="H32" s="76"/>
    </row>
    <row r="33" spans="1:8" x14ac:dyDescent="0.25">
      <c r="A33" s="41" t="s">
        <v>43</v>
      </c>
      <c r="B33" s="74" t="s">
        <v>44</v>
      </c>
      <c r="C33" s="133"/>
      <c r="D33" s="72"/>
      <c r="E33" s="73"/>
      <c r="F33" s="48"/>
      <c r="H33" s="76"/>
    </row>
    <row r="34" spans="1:8" x14ac:dyDescent="0.25">
      <c r="A34" s="41" t="s">
        <v>45</v>
      </c>
      <c r="B34" s="74" t="s">
        <v>46</v>
      </c>
      <c r="C34" s="133"/>
      <c r="D34" s="72"/>
      <c r="E34" s="73"/>
      <c r="F34" s="48"/>
      <c r="H34" s="76"/>
    </row>
    <row r="35" spans="1:8" x14ac:dyDescent="0.25">
      <c r="A35" s="41" t="s">
        <v>96</v>
      </c>
      <c r="B35" s="74"/>
      <c r="C35" s="133"/>
      <c r="D35" s="72"/>
      <c r="E35" s="73"/>
      <c r="F35" s="48"/>
      <c r="H35" s="76"/>
    </row>
    <row r="36" spans="1:8" x14ac:dyDescent="0.25">
      <c r="A36" s="41" t="s">
        <v>97</v>
      </c>
      <c r="B36" s="74" t="s">
        <v>48</v>
      </c>
      <c r="C36" s="133"/>
      <c r="D36" s="72"/>
      <c r="E36" s="73"/>
      <c r="F36" s="48"/>
      <c r="H36" s="76"/>
    </row>
    <row r="37" spans="1:8" x14ac:dyDescent="0.25">
      <c r="A37" s="75" t="s">
        <v>47</v>
      </c>
      <c r="B37" s="74" t="s">
        <v>60</v>
      </c>
      <c r="C37" s="133"/>
      <c r="D37" s="72"/>
      <c r="E37" s="73"/>
      <c r="F37" s="48"/>
      <c r="H37" s="76"/>
    </row>
    <row r="38" spans="1:8" x14ac:dyDescent="0.25">
      <c r="A38" s="75" t="s">
        <v>94</v>
      </c>
      <c r="B38" s="74"/>
      <c r="C38" s="133"/>
      <c r="D38" s="72"/>
      <c r="E38" s="73"/>
      <c r="F38" s="48"/>
      <c r="H38" s="76"/>
    </row>
    <row r="39" spans="1:8" x14ac:dyDescent="0.25">
      <c r="A39" s="75" t="s">
        <v>93</v>
      </c>
      <c r="B39" s="74" t="s">
        <v>49</v>
      </c>
      <c r="C39" s="133"/>
      <c r="D39" s="72"/>
      <c r="E39" s="73"/>
      <c r="F39" s="48"/>
      <c r="H39" s="76"/>
    </row>
    <row r="40" spans="1:8" x14ac:dyDescent="0.25">
      <c r="A40" s="75" t="s">
        <v>50</v>
      </c>
      <c r="B40" s="74"/>
      <c r="C40" s="133"/>
      <c r="D40" s="72"/>
      <c r="E40" s="73"/>
      <c r="F40" s="48"/>
      <c r="H40" s="76"/>
    </row>
    <row r="41" spans="1:8" x14ac:dyDescent="0.25">
      <c r="A41" s="75" t="s">
        <v>51</v>
      </c>
      <c r="B41" s="74" t="s">
        <v>25</v>
      </c>
      <c r="C41" s="133"/>
      <c r="D41" s="72"/>
      <c r="E41" s="73"/>
      <c r="F41" s="48"/>
      <c r="H41" s="76"/>
    </row>
    <row r="42" spans="1:8" x14ac:dyDescent="0.25">
      <c r="A42" s="75" t="s">
        <v>52</v>
      </c>
      <c r="B42" s="74"/>
      <c r="C42" s="133"/>
      <c r="D42" s="72"/>
      <c r="E42" s="73"/>
      <c r="F42" s="48"/>
      <c r="H42" s="76"/>
    </row>
    <row r="43" spans="1:8" x14ac:dyDescent="0.25">
      <c r="A43" s="75" t="s">
        <v>91</v>
      </c>
      <c r="B43" s="74"/>
      <c r="C43" s="133"/>
      <c r="D43" s="72"/>
      <c r="E43" s="73"/>
      <c r="F43" s="48"/>
      <c r="H43" s="76"/>
    </row>
    <row r="44" spans="1:8" x14ac:dyDescent="0.25">
      <c r="A44" s="75" t="s">
        <v>92</v>
      </c>
      <c r="B44" s="74" t="s">
        <v>26</v>
      </c>
      <c r="C44" s="133"/>
      <c r="D44" s="72"/>
      <c r="E44" s="73"/>
      <c r="F44" s="48"/>
      <c r="H44" s="76"/>
    </row>
    <row r="45" spans="1:8" x14ac:dyDescent="0.25">
      <c r="A45" s="41"/>
      <c r="B45" s="36"/>
      <c r="C45" s="35"/>
      <c r="D45" s="38"/>
      <c r="E45" s="39"/>
      <c r="F45" s="48"/>
      <c r="H45" s="76"/>
    </row>
    <row r="46" spans="1:8" ht="44.25" customHeight="1" x14ac:dyDescent="0.25">
      <c r="A46" s="68" t="s">
        <v>53</v>
      </c>
      <c r="B46" s="57"/>
      <c r="C46" s="129">
        <f>E46*12*B6</f>
        <v>3414756.96</v>
      </c>
      <c r="D46" s="58">
        <f>C46/12</f>
        <v>284563.08</v>
      </c>
      <c r="E46" s="59">
        <v>8.73</v>
      </c>
      <c r="F46" s="48">
        <v>8.73</v>
      </c>
      <c r="G46" s="76">
        <f>E46-F46</f>
        <v>0</v>
      </c>
      <c r="H46" s="76">
        <f>G46/F46*100</f>
        <v>0</v>
      </c>
    </row>
    <row r="47" spans="1:8" x14ac:dyDescent="0.25">
      <c r="A47" s="77" t="s">
        <v>54</v>
      </c>
      <c r="B47" s="57"/>
      <c r="C47" s="134"/>
      <c r="D47" s="78"/>
      <c r="E47" s="79"/>
      <c r="F47" s="118"/>
      <c r="H47" s="76"/>
    </row>
    <row r="48" spans="1:8" x14ac:dyDescent="0.25">
      <c r="A48" s="80" t="s">
        <v>55</v>
      </c>
      <c r="B48" s="65"/>
      <c r="C48" s="135"/>
      <c r="D48" s="81"/>
      <c r="E48" s="82"/>
      <c r="F48" s="37"/>
      <c r="H48" s="76"/>
    </row>
    <row r="49" spans="1:8" x14ac:dyDescent="0.25">
      <c r="A49" s="83" t="s">
        <v>56</v>
      </c>
      <c r="B49" s="36"/>
      <c r="C49" s="35"/>
      <c r="D49" s="38"/>
      <c r="E49" s="39"/>
      <c r="F49" s="37"/>
      <c r="H49" s="76"/>
    </row>
    <row r="50" spans="1:8" x14ac:dyDescent="0.25">
      <c r="A50" s="83" t="s">
        <v>57</v>
      </c>
      <c r="B50" s="36" t="s">
        <v>58</v>
      </c>
      <c r="C50" s="35"/>
      <c r="D50" s="38"/>
      <c r="E50" s="39"/>
      <c r="F50" s="37"/>
      <c r="H50" s="76"/>
    </row>
    <row r="51" spans="1:8" x14ac:dyDescent="0.25">
      <c r="A51" s="84" t="s">
        <v>59</v>
      </c>
      <c r="B51" s="36" t="s">
        <v>60</v>
      </c>
      <c r="C51" s="35"/>
      <c r="D51" s="38"/>
      <c r="E51" s="39"/>
      <c r="F51" s="37"/>
      <c r="H51" s="76"/>
    </row>
    <row r="52" spans="1:8" x14ac:dyDescent="0.25">
      <c r="A52" s="83" t="s">
        <v>61</v>
      </c>
      <c r="B52" s="36" t="s">
        <v>58</v>
      </c>
      <c r="C52" s="35"/>
      <c r="D52" s="38"/>
      <c r="E52" s="39"/>
      <c r="F52" s="37"/>
      <c r="H52" s="76"/>
    </row>
    <row r="53" spans="1:8" x14ac:dyDescent="0.25">
      <c r="A53" s="84" t="s">
        <v>79</v>
      </c>
      <c r="B53" s="36" t="s">
        <v>60</v>
      </c>
      <c r="C53" s="35"/>
      <c r="D53" s="38"/>
      <c r="E53" s="39"/>
      <c r="F53" s="37"/>
      <c r="H53" s="76"/>
    </row>
    <row r="54" spans="1:8" x14ac:dyDescent="0.25">
      <c r="A54" s="84" t="s">
        <v>62</v>
      </c>
      <c r="B54" s="36" t="s">
        <v>60</v>
      </c>
      <c r="C54" s="35"/>
      <c r="D54" s="38"/>
      <c r="E54" s="39"/>
      <c r="F54" s="37"/>
      <c r="H54" s="76"/>
    </row>
    <row r="55" spans="1:8" x14ac:dyDescent="0.25">
      <c r="A55" s="84" t="s">
        <v>63</v>
      </c>
      <c r="B55" s="36" t="s">
        <v>58</v>
      </c>
      <c r="C55" s="35"/>
      <c r="D55" s="38"/>
      <c r="E55" s="39"/>
      <c r="F55" s="37"/>
      <c r="H55" s="76"/>
    </row>
    <row r="56" spans="1:8" x14ac:dyDescent="0.25">
      <c r="A56" s="84" t="s">
        <v>78</v>
      </c>
      <c r="B56" s="36" t="s">
        <v>58</v>
      </c>
      <c r="C56" s="35"/>
      <c r="D56" s="38"/>
      <c r="E56" s="39"/>
      <c r="F56" s="37"/>
      <c r="H56" s="76"/>
    </row>
    <row r="57" spans="1:8" x14ac:dyDescent="0.25">
      <c r="A57" s="85"/>
      <c r="B57" s="65"/>
      <c r="C57" s="135"/>
      <c r="D57" s="81"/>
      <c r="E57" s="82"/>
      <c r="F57" s="37"/>
      <c r="H57" s="76"/>
    </row>
    <row r="58" spans="1:8" x14ac:dyDescent="0.25">
      <c r="A58" s="86" t="s">
        <v>64</v>
      </c>
      <c r="B58" s="57"/>
      <c r="C58" s="134"/>
      <c r="D58" s="78"/>
      <c r="E58" s="79"/>
      <c r="F58" s="37"/>
      <c r="H58" s="76"/>
    </row>
    <row r="59" spans="1:8" x14ac:dyDescent="0.25">
      <c r="A59" s="85" t="s">
        <v>65</v>
      </c>
      <c r="B59" s="65"/>
      <c r="C59" s="135"/>
      <c r="D59" s="81"/>
      <c r="E59" s="82"/>
      <c r="F59" s="37"/>
      <c r="H59" s="76"/>
    </row>
    <row r="60" spans="1:8" x14ac:dyDescent="0.25">
      <c r="A60" s="41" t="s">
        <v>66</v>
      </c>
      <c r="B60" s="36"/>
      <c r="C60" s="35"/>
      <c r="D60" s="38"/>
      <c r="E60" s="39"/>
      <c r="F60" s="37"/>
      <c r="H60" s="76"/>
    </row>
    <row r="61" spans="1:8" x14ac:dyDescent="0.25">
      <c r="A61" s="41" t="s">
        <v>57</v>
      </c>
      <c r="B61" s="36" t="s">
        <v>58</v>
      </c>
      <c r="C61" s="35"/>
      <c r="D61" s="38"/>
      <c r="E61" s="39"/>
      <c r="F61" s="37"/>
      <c r="H61" s="76"/>
    </row>
    <row r="62" spans="1:8" x14ac:dyDescent="0.25">
      <c r="A62" s="84" t="s">
        <v>62</v>
      </c>
      <c r="B62" s="36" t="s">
        <v>67</v>
      </c>
      <c r="C62" s="35"/>
      <c r="D62" s="38"/>
      <c r="E62" s="39"/>
      <c r="F62" s="37"/>
      <c r="H62" s="76"/>
    </row>
    <row r="63" spans="1:8" x14ac:dyDescent="0.25">
      <c r="A63" s="84" t="s">
        <v>63</v>
      </c>
      <c r="B63" s="36" t="s">
        <v>58</v>
      </c>
      <c r="C63" s="35"/>
      <c r="D63" s="38"/>
      <c r="E63" s="39"/>
      <c r="F63" s="37"/>
      <c r="H63" s="76"/>
    </row>
    <row r="64" spans="1:8" x14ac:dyDescent="0.25">
      <c r="A64" s="84" t="s">
        <v>100</v>
      </c>
      <c r="B64" s="36" t="s">
        <v>67</v>
      </c>
      <c r="C64" s="35"/>
      <c r="D64" s="38"/>
      <c r="E64" s="39"/>
      <c r="F64" s="37"/>
      <c r="H64" s="76"/>
    </row>
    <row r="65" spans="1:8" x14ac:dyDescent="0.25">
      <c r="A65" s="84" t="s">
        <v>77</v>
      </c>
      <c r="B65" s="36" t="s">
        <v>58</v>
      </c>
      <c r="C65" s="35"/>
      <c r="D65" s="38"/>
      <c r="E65" s="39"/>
      <c r="F65" s="37"/>
      <c r="H65" s="76"/>
    </row>
    <row r="66" spans="1:8" x14ac:dyDescent="0.25">
      <c r="A66" s="41"/>
      <c r="B66" s="36"/>
      <c r="C66" s="35"/>
      <c r="D66" s="38"/>
      <c r="E66" s="39"/>
      <c r="F66" s="37"/>
      <c r="H66" s="76"/>
    </row>
    <row r="67" spans="1:8" x14ac:dyDescent="0.25">
      <c r="A67" s="56" t="s">
        <v>101</v>
      </c>
      <c r="B67" s="57" t="s">
        <v>68</v>
      </c>
      <c r="C67" s="129">
        <f>E67*12*B6</f>
        <v>43026.720000000001</v>
      </c>
      <c r="D67" s="58">
        <f>C67/12</f>
        <v>3585.56</v>
      </c>
      <c r="E67" s="59">
        <v>0.11</v>
      </c>
      <c r="F67" s="37">
        <v>0.11</v>
      </c>
      <c r="G67" s="76">
        <f>E67-F67</f>
        <v>0</v>
      </c>
      <c r="H67" s="76">
        <f>G67/F67*100</f>
        <v>0</v>
      </c>
    </row>
    <row r="68" spans="1:8" x14ac:dyDescent="0.25">
      <c r="A68" s="64" t="s">
        <v>69</v>
      </c>
      <c r="B68" s="65" t="s">
        <v>80</v>
      </c>
      <c r="C68" s="130"/>
      <c r="D68" s="62"/>
      <c r="E68" s="63"/>
      <c r="F68" s="37"/>
      <c r="H68" s="76"/>
    </row>
    <row r="69" spans="1:8" x14ac:dyDescent="0.25">
      <c r="A69" s="56" t="s">
        <v>104</v>
      </c>
      <c r="B69" s="57" t="s">
        <v>35</v>
      </c>
      <c r="C69" s="129">
        <f>E69*12*B6</f>
        <v>46938.239999999998</v>
      </c>
      <c r="D69" s="58">
        <f>C69/12</f>
        <v>3911.52</v>
      </c>
      <c r="E69" s="143">
        <v>0.12</v>
      </c>
      <c r="F69" s="37">
        <f>1.73+0.68</f>
        <v>2.41</v>
      </c>
      <c r="G69" s="76">
        <f>E69-F69</f>
        <v>-2.29</v>
      </c>
      <c r="H69" s="76">
        <f>G69/F69*100</f>
        <v>-95.020746887966794</v>
      </c>
    </row>
    <row r="70" spans="1:8" x14ac:dyDescent="0.25">
      <c r="A70" s="60" t="s">
        <v>103</v>
      </c>
      <c r="B70" s="65"/>
      <c r="C70" s="144"/>
      <c r="D70" s="66"/>
      <c r="E70" s="67"/>
      <c r="F70" s="37"/>
      <c r="H70" s="76"/>
    </row>
    <row r="71" spans="1:8" x14ac:dyDescent="0.25">
      <c r="A71" s="56" t="s">
        <v>105</v>
      </c>
      <c r="B71" s="57" t="s">
        <v>70</v>
      </c>
      <c r="C71" s="129">
        <f>E71*12*B6</f>
        <v>774480.96</v>
      </c>
      <c r="D71" s="87">
        <f>C71/12</f>
        <v>64540.079999999994</v>
      </c>
      <c r="E71" s="59">
        <v>1.98</v>
      </c>
      <c r="F71" s="37">
        <v>1.98</v>
      </c>
      <c r="H71" s="76"/>
    </row>
    <row r="72" spans="1:8" x14ac:dyDescent="0.25">
      <c r="A72" s="83"/>
      <c r="B72" s="65"/>
      <c r="C72" s="131"/>
      <c r="D72" s="66"/>
      <c r="E72" s="67"/>
      <c r="F72" s="37"/>
      <c r="H72" s="76"/>
    </row>
    <row r="73" spans="1:8" x14ac:dyDescent="0.25">
      <c r="A73" s="56" t="s">
        <v>106</v>
      </c>
      <c r="B73" s="57" t="s">
        <v>35</v>
      </c>
      <c r="C73" s="129">
        <f>E73*12*B6</f>
        <v>265983.35999999999</v>
      </c>
      <c r="D73" s="58">
        <f>C73/12</f>
        <v>22165.279999999999</v>
      </c>
      <c r="E73" s="88">
        <v>0.68</v>
      </c>
      <c r="F73" s="37">
        <v>0.65</v>
      </c>
      <c r="G73" s="76">
        <f>E73-F73</f>
        <v>3.0000000000000027E-2</v>
      </c>
      <c r="H73" s="76">
        <f>G73/F73*100</f>
        <v>4.6153846153846194</v>
      </c>
    </row>
    <row r="74" spans="1:8" x14ac:dyDescent="0.25">
      <c r="A74" s="64" t="s">
        <v>90</v>
      </c>
      <c r="B74" s="65"/>
      <c r="C74" s="131"/>
      <c r="D74" s="66"/>
      <c r="E74" s="67"/>
      <c r="F74" s="37"/>
      <c r="H74" s="76"/>
    </row>
    <row r="75" spans="1:8" x14ac:dyDescent="0.25">
      <c r="A75" s="60" t="s">
        <v>107</v>
      </c>
      <c r="B75" s="57" t="s">
        <v>35</v>
      </c>
      <c r="C75" s="129">
        <f>E75*12*B6</f>
        <v>70407.360000000001</v>
      </c>
      <c r="D75" s="87">
        <f>C75/12</f>
        <v>5867.28</v>
      </c>
      <c r="E75" s="59">
        <v>0.18</v>
      </c>
      <c r="F75" s="37">
        <v>0.18</v>
      </c>
      <c r="G75" s="76">
        <f>E75-F75</f>
        <v>0</v>
      </c>
      <c r="H75" s="76">
        <f>G75/F75*100</f>
        <v>0</v>
      </c>
    </row>
    <row r="76" spans="1:8" x14ac:dyDescent="0.25">
      <c r="A76" s="60" t="s">
        <v>85</v>
      </c>
      <c r="B76" s="36"/>
      <c r="C76" s="130"/>
      <c r="D76" s="62"/>
      <c r="E76" s="63"/>
      <c r="F76" s="37"/>
      <c r="H76" s="76"/>
    </row>
    <row r="77" spans="1:8" x14ac:dyDescent="0.25">
      <c r="A77" s="60" t="s">
        <v>88</v>
      </c>
      <c r="B77" s="36"/>
      <c r="C77" s="130"/>
      <c r="D77" s="62"/>
      <c r="E77" s="63"/>
      <c r="F77" s="37"/>
      <c r="H77" s="76"/>
    </row>
    <row r="78" spans="1:8" x14ac:dyDescent="0.25">
      <c r="A78" s="56" t="s">
        <v>108</v>
      </c>
      <c r="B78" s="57" t="s">
        <v>35</v>
      </c>
      <c r="C78" s="136">
        <f>D78*12</f>
        <v>82141.919999999998</v>
      </c>
      <c r="D78" s="58">
        <f>B6*E78</f>
        <v>6845.16</v>
      </c>
      <c r="E78" s="88">
        <v>0.21</v>
      </c>
      <c r="F78" s="37">
        <v>0.21</v>
      </c>
      <c r="G78" s="76">
        <f>E78-F78</f>
        <v>0</v>
      </c>
      <c r="H78" s="76">
        <f>G78/F78*100</f>
        <v>0</v>
      </c>
    </row>
    <row r="79" spans="1:8" x14ac:dyDescent="0.25">
      <c r="A79" s="64" t="s">
        <v>89</v>
      </c>
      <c r="B79" s="65"/>
      <c r="C79" s="131"/>
      <c r="D79" s="66"/>
      <c r="E79" s="67"/>
      <c r="F79" s="37"/>
      <c r="H79" s="76"/>
    </row>
    <row r="80" spans="1:8" x14ac:dyDescent="0.25">
      <c r="A80" s="89" t="s">
        <v>71</v>
      </c>
      <c r="B80" s="57"/>
      <c r="C80" s="137">
        <f>C18+C21+C23+C27+C30+C46+C69+C71+C67+C73+C75+C78</f>
        <v>9997845.120000001</v>
      </c>
      <c r="D80" s="92">
        <f>D18+D21+D23+D27+D30+D46+D69+D71+D67+D73+D75+D78</f>
        <v>833153.76000000024</v>
      </c>
      <c r="E80" s="59">
        <f>E18+E21+E23+E27+E30+E46+E69+E71+E67+E73+E75+E78</f>
        <v>25.560000000000002</v>
      </c>
      <c r="F80" s="59">
        <f>F18+F21+F23+F27+F30+F46+F69+F71+F67+F73+F75+F78</f>
        <v>27.56</v>
      </c>
      <c r="G80" s="76">
        <f>E80-F80</f>
        <v>-1.9999999999999964</v>
      </c>
      <c r="H80" s="76">
        <f>G80/F80*100</f>
        <v>-7.256894049346867</v>
      </c>
    </row>
    <row r="81" spans="1:8" x14ac:dyDescent="0.25">
      <c r="A81" s="90" t="s">
        <v>72</v>
      </c>
      <c r="B81" s="65"/>
      <c r="C81" s="131"/>
      <c r="D81" s="66"/>
      <c r="E81" s="67"/>
      <c r="F81" s="37"/>
      <c r="H81" s="76"/>
    </row>
    <row r="82" spans="1:8" x14ac:dyDescent="0.25">
      <c r="A82" s="56" t="s">
        <v>109</v>
      </c>
      <c r="B82" s="57"/>
      <c r="C82" s="137">
        <f>E82*12*B6</f>
        <v>1298624.6399999999</v>
      </c>
      <c r="D82" s="87">
        <f>C82/12</f>
        <v>108218.71999999999</v>
      </c>
      <c r="E82" s="59">
        <v>3.32</v>
      </c>
      <c r="F82" s="59">
        <v>3.58</v>
      </c>
      <c r="G82" s="76">
        <f>E82-F82</f>
        <v>-0.26000000000000023</v>
      </c>
      <c r="H82" s="76">
        <f>G82/F82*100</f>
        <v>-7.2625698324022405</v>
      </c>
    </row>
    <row r="83" spans="1:8" x14ac:dyDescent="0.25">
      <c r="A83" s="60" t="s">
        <v>81</v>
      </c>
      <c r="B83" s="36"/>
      <c r="C83" s="130"/>
      <c r="D83" s="62"/>
      <c r="E83" s="39"/>
      <c r="F83" s="37"/>
      <c r="H83" s="76"/>
    </row>
    <row r="84" spans="1:8" x14ac:dyDescent="0.25">
      <c r="A84" s="56" t="s">
        <v>73</v>
      </c>
      <c r="B84" s="91"/>
      <c r="C84" s="137">
        <f>C80+C82</f>
        <v>11296469.760000002</v>
      </c>
      <c r="D84" s="92">
        <f>D80+D82</f>
        <v>941372.48000000021</v>
      </c>
      <c r="E84" s="59">
        <f>E80+E82</f>
        <v>28.880000000000003</v>
      </c>
      <c r="F84" s="59">
        <f>F80+F82</f>
        <v>31.14</v>
      </c>
      <c r="G84" s="76">
        <f>E84-F84</f>
        <v>-2.259999999999998</v>
      </c>
      <c r="H84" s="76">
        <f>G84/F84*100</f>
        <v>-7.2575465639049392</v>
      </c>
    </row>
    <row r="85" spans="1:8" ht="15.75" thickBot="1" x14ac:dyDescent="0.3">
      <c r="A85" s="138" t="s">
        <v>74</v>
      </c>
      <c r="B85" s="93"/>
      <c r="C85" s="138"/>
      <c r="D85" s="139"/>
      <c r="E85" s="140"/>
      <c r="F85" s="37"/>
      <c r="H85" s="76"/>
    </row>
    <row r="86" spans="1:8" x14ac:dyDescent="0.25">
      <c r="A86" s="141"/>
      <c r="B86" s="2"/>
      <c r="C86" s="141"/>
      <c r="D86" s="141"/>
      <c r="E86" s="37"/>
      <c r="F86" s="37"/>
      <c r="H86" s="76"/>
    </row>
    <row r="87" spans="1:8" x14ac:dyDescent="0.25">
      <c r="A87" s="141"/>
      <c r="B87" s="2"/>
      <c r="C87" s="141"/>
      <c r="D87" s="141"/>
      <c r="E87" s="37"/>
      <c r="F87" s="37"/>
      <c r="H87" s="76"/>
    </row>
    <row r="88" spans="1:8" ht="18.75" x14ac:dyDescent="0.3">
      <c r="A88" s="3" t="s">
        <v>118</v>
      </c>
      <c r="B88" s="3"/>
      <c r="C88" s="3"/>
      <c r="D88" s="3"/>
      <c r="E88" s="1"/>
      <c r="F88" s="37"/>
      <c r="H88" s="76"/>
    </row>
    <row r="89" spans="1:8" ht="18.75" x14ac:dyDescent="0.3">
      <c r="A89" s="154" t="s">
        <v>136</v>
      </c>
      <c r="B89" s="154"/>
      <c r="C89" s="154"/>
      <c r="D89" s="154"/>
      <c r="E89" s="155"/>
      <c r="F89" s="37"/>
      <c r="H89" s="76"/>
    </row>
    <row r="90" spans="1:8" ht="18.75" x14ac:dyDescent="0.3">
      <c r="A90" s="5" t="s">
        <v>102</v>
      </c>
      <c r="B90" s="5"/>
      <c r="C90" s="2"/>
      <c r="D90" s="2"/>
      <c r="E90" s="2"/>
      <c r="F90" s="37"/>
      <c r="H90" s="76"/>
    </row>
    <row r="91" spans="1:8" ht="19.5" thickBot="1" x14ac:dyDescent="0.35">
      <c r="A91" s="5"/>
      <c r="B91" s="2"/>
      <c r="C91" s="141"/>
      <c r="D91" s="141"/>
      <c r="E91" s="37"/>
      <c r="F91" s="37"/>
      <c r="H91" s="76"/>
    </row>
    <row r="92" spans="1:8" x14ac:dyDescent="0.25">
      <c r="A92" s="6" t="s">
        <v>1</v>
      </c>
      <c r="B92" s="7"/>
      <c r="C92" s="8"/>
      <c r="D92" s="8"/>
      <c r="E92" s="9"/>
      <c r="F92" s="37"/>
      <c r="H92" s="76"/>
    </row>
    <row r="93" spans="1:8" x14ac:dyDescent="0.25">
      <c r="A93" s="10" t="s">
        <v>2</v>
      </c>
      <c r="B93" s="11">
        <f>B95+B96</f>
        <v>32596</v>
      </c>
      <c r="C93" s="12"/>
      <c r="D93" s="12"/>
      <c r="E93" s="13"/>
      <c r="F93" s="37"/>
      <c r="H93" s="76"/>
    </row>
    <row r="94" spans="1:8" x14ac:dyDescent="0.25">
      <c r="A94" s="14" t="s">
        <v>3</v>
      </c>
      <c r="B94" s="15" t="s">
        <v>4</v>
      </c>
      <c r="C94" s="16"/>
      <c r="D94" s="16"/>
      <c r="E94" s="17"/>
      <c r="F94" s="37"/>
      <c r="H94" s="76"/>
    </row>
    <row r="95" spans="1:8" x14ac:dyDescent="0.25">
      <c r="A95" s="18" t="s">
        <v>5</v>
      </c>
      <c r="B95" s="11">
        <v>31086</v>
      </c>
      <c r="C95" s="12"/>
      <c r="D95" s="12"/>
      <c r="E95" s="13"/>
      <c r="F95" s="37"/>
      <c r="H95" s="76"/>
    </row>
    <row r="96" spans="1:8" ht="15.75" thickBot="1" x14ac:dyDescent="0.3">
      <c r="A96" s="20" t="s">
        <v>6</v>
      </c>
      <c r="B96" s="21">
        <v>1510</v>
      </c>
      <c r="C96" s="22"/>
      <c r="D96" s="22"/>
      <c r="E96" s="23"/>
      <c r="F96" s="37"/>
      <c r="H96" s="76"/>
    </row>
    <row r="97" spans="1:8" x14ac:dyDescent="0.25">
      <c r="A97" s="30"/>
      <c r="B97" s="30"/>
      <c r="C97" s="31" t="s">
        <v>10</v>
      </c>
      <c r="D97" s="32" t="s">
        <v>10</v>
      </c>
      <c r="E97" s="33" t="s">
        <v>11</v>
      </c>
      <c r="F97" s="37"/>
      <c r="H97" s="76"/>
    </row>
    <row r="98" spans="1:8" x14ac:dyDescent="0.25">
      <c r="A98" s="36" t="s">
        <v>12</v>
      </c>
      <c r="B98" s="36" t="s">
        <v>13</v>
      </c>
      <c r="C98" s="37" t="s">
        <v>14</v>
      </c>
      <c r="D98" s="38" t="s">
        <v>14</v>
      </c>
      <c r="E98" s="39" t="s">
        <v>15</v>
      </c>
      <c r="F98" s="37"/>
      <c r="H98" s="76"/>
    </row>
    <row r="99" spans="1:8" x14ac:dyDescent="0.25">
      <c r="A99" s="36" t="s">
        <v>16</v>
      </c>
      <c r="B99" s="36" t="s">
        <v>17</v>
      </c>
      <c r="C99" s="37" t="s">
        <v>18</v>
      </c>
      <c r="D99" s="38" t="s">
        <v>19</v>
      </c>
      <c r="E99" s="40" t="s">
        <v>20</v>
      </c>
      <c r="F99" s="37"/>
      <c r="H99" s="76"/>
    </row>
    <row r="100" spans="1:8" x14ac:dyDescent="0.25">
      <c r="A100" s="42"/>
      <c r="B100" s="42"/>
      <c r="C100" s="2" t="s">
        <v>21</v>
      </c>
      <c r="D100" s="43" t="s">
        <v>21</v>
      </c>
      <c r="E100" s="39" t="s">
        <v>22</v>
      </c>
      <c r="F100" s="37"/>
      <c r="H100" s="76"/>
    </row>
    <row r="101" spans="1:8" ht="15.75" thickBot="1" x14ac:dyDescent="0.3">
      <c r="A101" s="42"/>
      <c r="B101" s="42"/>
      <c r="C101" s="37" t="s">
        <v>23</v>
      </c>
      <c r="D101" s="38" t="s">
        <v>23</v>
      </c>
      <c r="E101" s="39" t="s">
        <v>23</v>
      </c>
      <c r="F101" s="37"/>
      <c r="H101" s="76"/>
    </row>
    <row r="102" spans="1:8" x14ac:dyDescent="0.25">
      <c r="A102" s="94" t="s">
        <v>98</v>
      </c>
      <c r="B102" s="95"/>
      <c r="C102" s="96">
        <f>C105+C108+C111+C113</f>
        <v>4243999.2</v>
      </c>
      <c r="D102" s="97">
        <f>D105+D108+D111+D113</f>
        <v>353666.6</v>
      </c>
      <c r="E102" s="98">
        <f>E105+E108+E111+E113</f>
        <v>10.850000000000001</v>
      </c>
      <c r="F102" s="98">
        <f>F105+F108+F111+F113</f>
        <v>10.28</v>
      </c>
      <c r="G102" s="76">
        <f>E102-F102</f>
        <v>0.57000000000000206</v>
      </c>
      <c r="H102" s="76">
        <f>G102/F102*100</f>
        <v>5.5447470817120825</v>
      </c>
    </row>
    <row r="103" spans="1:8" ht="15.75" thickBot="1" x14ac:dyDescent="0.3">
      <c r="A103" s="99" t="s">
        <v>99</v>
      </c>
      <c r="B103" s="100"/>
      <c r="C103" s="101"/>
      <c r="D103" s="102"/>
      <c r="E103" s="103"/>
      <c r="F103" s="37"/>
      <c r="H103" s="76"/>
    </row>
    <row r="104" spans="1:8" x14ac:dyDescent="0.25">
      <c r="A104" s="104" t="s">
        <v>86</v>
      </c>
      <c r="B104" s="95" t="s">
        <v>75</v>
      </c>
      <c r="C104" s="105"/>
      <c r="D104" s="106"/>
      <c r="E104" s="107"/>
      <c r="F104" s="37"/>
      <c r="H104" s="76"/>
    </row>
    <row r="105" spans="1:8" x14ac:dyDescent="0.25">
      <c r="A105" s="108" t="s">
        <v>76</v>
      </c>
      <c r="B105" s="36"/>
      <c r="C105" s="109">
        <f>D105*12</f>
        <v>977880</v>
      </c>
      <c r="D105" s="87">
        <f>E105*B6</f>
        <v>81490</v>
      </c>
      <c r="E105" s="110">
        <v>2.5</v>
      </c>
      <c r="F105" s="48">
        <v>2.0299999999999998</v>
      </c>
      <c r="G105" s="76">
        <f>E105-F105</f>
        <v>0.4700000000000002</v>
      </c>
      <c r="H105" s="76">
        <f>G105/F105*100</f>
        <v>23.152709359605922</v>
      </c>
    </row>
    <row r="106" spans="1:8" ht="15.75" thickBot="1" x14ac:dyDescent="0.3">
      <c r="A106" s="111"/>
      <c r="B106" s="100"/>
      <c r="C106" s="101"/>
      <c r="D106" s="102"/>
      <c r="E106" s="103"/>
      <c r="F106" s="37"/>
      <c r="H106" s="76"/>
    </row>
    <row r="107" spans="1:8" x14ac:dyDescent="0.25">
      <c r="A107" s="108" t="s">
        <v>110</v>
      </c>
      <c r="B107" s="36" t="s">
        <v>111</v>
      </c>
      <c r="C107" s="145"/>
      <c r="D107" s="146"/>
      <c r="E107" s="147"/>
      <c r="F107" s="37"/>
      <c r="G107" s="76"/>
      <c r="H107" s="76"/>
    </row>
    <row r="108" spans="1:8" x14ac:dyDescent="0.25">
      <c r="A108" s="108"/>
      <c r="B108" s="36" t="s">
        <v>112</v>
      </c>
      <c r="C108" s="109">
        <f>D108*12</f>
        <v>2749798.56</v>
      </c>
      <c r="D108" s="87">
        <f>E108*B6</f>
        <v>229149.88</v>
      </c>
      <c r="E108" s="110">
        <v>7.03</v>
      </c>
      <c r="F108" s="37">
        <v>7.59</v>
      </c>
      <c r="G108" s="76">
        <f>E108-F108</f>
        <v>-0.55999999999999961</v>
      </c>
      <c r="H108" s="76">
        <f>G108/F108*100</f>
        <v>-7.3781291172595465</v>
      </c>
    </row>
    <row r="109" spans="1:8" ht="15.75" thickBot="1" x14ac:dyDescent="0.3">
      <c r="A109" s="112"/>
      <c r="B109" s="100"/>
      <c r="C109" s="113"/>
      <c r="D109" s="114"/>
      <c r="E109" s="103"/>
      <c r="F109" s="37"/>
    </row>
    <row r="110" spans="1:8" x14ac:dyDescent="0.25">
      <c r="A110" s="104" t="s">
        <v>113</v>
      </c>
      <c r="B110" s="36" t="s">
        <v>111</v>
      </c>
      <c r="C110" s="149"/>
      <c r="D110" s="150"/>
      <c r="E110" s="151"/>
      <c r="F110" s="48"/>
    </row>
    <row r="111" spans="1:8" x14ac:dyDescent="0.25">
      <c r="A111" s="108" t="s">
        <v>114</v>
      </c>
      <c r="B111" s="36" t="s">
        <v>112</v>
      </c>
      <c r="C111" s="109">
        <f>D111*12</f>
        <v>258160.32</v>
      </c>
      <c r="D111" s="87">
        <f>E111*B6</f>
        <v>21513.360000000001</v>
      </c>
      <c r="E111" s="152">
        <v>0.66</v>
      </c>
      <c r="F111" s="37">
        <v>0</v>
      </c>
      <c r="G111" s="76">
        <f>E111-F111</f>
        <v>0.66</v>
      </c>
    </row>
    <row r="112" spans="1:8" ht="15.75" thickBot="1" x14ac:dyDescent="0.3">
      <c r="A112" s="112" t="s">
        <v>115</v>
      </c>
      <c r="B112" s="100"/>
      <c r="C112" s="113"/>
      <c r="D112" s="114"/>
      <c r="E112" s="153">
        <v>0.19</v>
      </c>
      <c r="F112" s="115"/>
      <c r="G112" s="76"/>
    </row>
    <row r="113" spans="1:8" x14ac:dyDescent="0.25">
      <c r="A113" s="104" t="s">
        <v>116</v>
      </c>
      <c r="B113" s="95" t="s">
        <v>117</v>
      </c>
      <c r="C113" s="105">
        <f>D113*12</f>
        <v>258160.32</v>
      </c>
      <c r="D113" s="106">
        <f>E113*B6</f>
        <v>21513.360000000001</v>
      </c>
      <c r="E113" s="98">
        <v>0.66</v>
      </c>
      <c r="F113" s="115">
        <v>0.66</v>
      </c>
      <c r="G113" s="76">
        <f>E113-F113</f>
        <v>0</v>
      </c>
      <c r="H113">
        <f>G113/F113*100</f>
        <v>0</v>
      </c>
    </row>
    <row r="114" spans="1:8" ht="14.25" customHeight="1" thickBot="1" x14ac:dyDescent="0.3">
      <c r="A114" s="148"/>
      <c r="B114" s="100"/>
      <c r="C114" s="113"/>
      <c r="D114" s="114"/>
      <c r="E114" s="103"/>
      <c r="F114" s="115"/>
    </row>
    <row r="115" spans="1:8" ht="14.25" customHeight="1" x14ac:dyDescent="0.25">
      <c r="A115" s="115"/>
      <c r="B115" s="37"/>
      <c r="C115" s="61"/>
      <c r="D115" s="61"/>
      <c r="E115" s="61"/>
      <c r="F115" s="115"/>
    </row>
    <row r="116" spans="1:8" ht="14.25" customHeight="1" x14ac:dyDescent="0.25">
      <c r="A116" s="115"/>
      <c r="B116" s="37"/>
      <c r="C116" s="61"/>
      <c r="D116" s="61"/>
      <c r="E116" s="61"/>
      <c r="F116" s="115"/>
    </row>
    <row r="117" spans="1:8" ht="14.25" customHeight="1" x14ac:dyDescent="0.25">
      <c r="A117" s="116" t="s">
        <v>87</v>
      </c>
      <c r="B117" s="116"/>
      <c r="C117" s="61"/>
      <c r="D117" s="61"/>
      <c r="E117" s="61"/>
      <c r="F117" s="115"/>
    </row>
    <row r="118" spans="1:8" ht="14.25" customHeight="1" x14ac:dyDescent="0.25">
      <c r="A118" s="115"/>
      <c r="B118" s="37"/>
      <c r="C118" s="61"/>
      <c r="D118" s="61"/>
      <c r="E118" s="61"/>
      <c r="F118" s="115"/>
    </row>
    <row r="119" spans="1:8" x14ac:dyDescent="0.25">
      <c r="A119" s="141"/>
      <c r="B119" s="141"/>
      <c r="C119" s="141"/>
      <c r="D119" s="141"/>
      <c r="E119" s="48">
        <f>E84+E102</f>
        <v>39.730000000000004</v>
      </c>
      <c r="F119" s="48">
        <f>F84+F102</f>
        <v>41.42</v>
      </c>
      <c r="G119" s="76">
        <f>E119-F119</f>
        <v>-1.6899999999999977</v>
      </c>
      <c r="H119" s="76">
        <f>G119/F119*100</f>
        <v>-4.0801545147271794</v>
      </c>
    </row>
    <row r="120" spans="1:8" ht="15.75" x14ac:dyDescent="0.25">
      <c r="A120" s="116"/>
      <c r="B120" s="116"/>
      <c r="C120" s="116"/>
      <c r="D120" s="116"/>
      <c r="E120" s="48"/>
      <c r="F120" s="37"/>
    </row>
    <row r="121" spans="1:8" x14ac:dyDescent="0.25">
      <c r="A121" s="2"/>
      <c r="B121" s="2"/>
      <c r="C121" s="2"/>
      <c r="D121" s="2"/>
      <c r="E121" s="48"/>
      <c r="F121" s="37"/>
    </row>
    <row r="122" spans="1:8" x14ac:dyDescent="0.25">
      <c r="A122" s="2"/>
      <c r="B122" s="2"/>
      <c r="C122" s="2"/>
      <c r="D122" s="2"/>
      <c r="E122" s="37"/>
      <c r="F122" s="37"/>
    </row>
    <row r="123" spans="1:8" x14ac:dyDescent="0.25">
      <c r="A123" s="2"/>
      <c r="C123" s="2"/>
    </row>
    <row r="124" spans="1:8" x14ac:dyDescent="0.25">
      <c r="A124" s="2"/>
      <c r="C124" s="2"/>
    </row>
  </sheetData>
  <pageMargins left="0" right="0" top="0" bottom="0" header="0.31496062992125984" footer="0.31496062992125984"/>
  <pageSetup paperSize="9"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627E-1E40-4E87-8393-2038934238D0}">
  <sheetPr>
    <pageSetUpPr fitToPage="1"/>
  </sheetPr>
  <dimension ref="A1:E150"/>
  <sheetViews>
    <sheetView topLeftCell="A76" workbookViewId="0">
      <selection activeCell="E85" sqref="E85:E104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3" max="253" width="34" customWidth="1"/>
    <col min="254" max="254" width="42.85546875" customWidth="1"/>
    <col min="255" max="256" width="14" customWidth="1"/>
    <col min="257" max="257" width="15.28515625" customWidth="1"/>
    <col min="258" max="258" width="12.7109375" customWidth="1"/>
    <col min="509" max="509" width="34" customWidth="1"/>
    <col min="510" max="510" width="42.85546875" customWidth="1"/>
    <col min="511" max="512" width="14" customWidth="1"/>
    <col min="513" max="513" width="15.28515625" customWidth="1"/>
    <col min="514" max="514" width="12.7109375" customWidth="1"/>
    <col min="765" max="765" width="34" customWidth="1"/>
    <col min="766" max="766" width="42.85546875" customWidth="1"/>
    <col min="767" max="768" width="14" customWidth="1"/>
    <col min="769" max="769" width="15.28515625" customWidth="1"/>
    <col min="770" max="770" width="12.7109375" customWidth="1"/>
    <col min="1021" max="1021" width="34" customWidth="1"/>
    <col min="1022" max="1022" width="42.85546875" customWidth="1"/>
    <col min="1023" max="1024" width="14" customWidth="1"/>
    <col min="1025" max="1025" width="15.28515625" customWidth="1"/>
    <col min="1026" max="1026" width="12.7109375" customWidth="1"/>
    <col min="1277" max="1277" width="34" customWidth="1"/>
    <col min="1278" max="1278" width="42.85546875" customWidth="1"/>
    <col min="1279" max="1280" width="14" customWidth="1"/>
    <col min="1281" max="1281" width="15.28515625" customWidth="1"/>
    <col min="1282" max="1282" width="12.7109375" customWidth="1"/>
    <col min="1533" max="1533" width="34" customWidth="1"/>
    <col min="1534" max="1534" width="42.85546875" customWidth="1"/>
    <col min="1535" max="1536" width="14" customWidth="1"/>
    <col min="1537" max="1537" width="15.28515625" customWidth="1"/>
    <col min="1538" max="1538" width="12.7109375" customWidth="1"/>
    <col min="1789" max="1789" width="34" customWidth="1"/>
    <col min="1790" max="1790" width="42.85546875" customWidth="1"/>
    <col min="1791" max="1792" width="14" customWidth="1"/>
    <col min="1793" max="1793" width="15.28515625" customWidth="1"/>
    <col min="1794" max="1794" width="12.7109375" customWidth="1"/>
    <col min="2045" max="2045" width="34" customWidth="1"/>
    <col min="2046" max="2046" width="42.85546875" customWidth="1"/>
    <col min="2047" max="2048" width="14" customWidth="1"/>
    <col min="2049" max="2049" width="15.28515625" customWidth="1"/>
    <col min="2050" max="2050" width="12.7109375" customWidth="1"/>
    <col min="2301" max="2301" width="34" customWidth="1"/>
    <col min="2302" max="2302" width="42.85546875" customWidth="1"/>
    <col min="2303" max="2304" width="14" customWidth="1"/>
    <col min="2305" max="2305" width="15.28515625" customWidth="1"/>
    <col min="2306" max="2306" width="12.7109375" customWidth="1"/>
    <col min="2557" max="2557" width="34" customWidth="1"/>
    <col min="2558" max="2558" width="42.85546875" customWidth="1"/>
    <col min="2559" max="2560" width="14" customWidth="1"/>
    <col min="2561" max="2561" width="15.28515625" customWidth="1"/>
    <col min="2562" max="2562" width="12.7109375" customWidth="1"/>
    <col min="2813" max="2813" width="34" customWidth="1"/>
    <col min="2814" max="2814" width="42.85546875" customWidth="1"/>
    <col min="2815" max="2816" width="14" customWidth="1"/>
    <col min="2817" max="2817" width="15.28515625" customWidth="1"/>
    <col min="2818" max="2818" width="12.7109375" customWidth="1"/>
    <col min="3069" max="3069" width="34" customWidth="1"/>
    <col min="3070" max="3070" width="42.85546875" customWidth="1"/>
    <col min="3071" max="3072" width="14" customWidth="1"/>
    <col min="3073" max="3073" width="15.28515625" customWidth="1"/>
    <col min="3074" max="3074" width="12.7109375" customWidth="1"/>
    <col min="3325" max="3325" width="34" customWidth="1"/>
    <col min="3326" max="3326" width="42.85546875" customWidth="1"/>
    <col min="3327" max="3328" width="14" customWidth="1"/>
    <col min="3329" max="3329" width="15.28515625" customWidth="1"/>
    <col min="3330" max="3330" width="12.7109375" customWidth="1"/>
    <col min="3581" max="3581" width="34" customWidth="1"/>
    <col min="3582" max="3582" width="42.85546875" customWidth="1"/>
    <col min="3583" max="3584" width="14" customWidth="1"/>
    <col min="3585" max="3585" width="15.28515625" customWidth="1"/>
    <col min="3586" max="3586" width="12.7109375" customWidth="1"/>
    <col min="3837" max="3837" width="34" customWidth="1"/>
    <col min="3838" max="3838" width="42.85546875" customWidth="1"/>
    <col min="3839" max="3840" width="14" customWidth="1"/>
    <col min="3841" max="3841" width="15.28515625" customWidth="1"/>
    <col min="3842" max="3842" width="12.7109375" customWidth="1"/>
    <col min="4093" max="4093" width="34" customWidth="1"/>
    <col min="4094" max="4094" width="42.85546875" customWidth="1"/>
    <col min="4095" max="4096" width="14" customWidth="1"/>
    <col min="4097" max="4097" width="15.28515625" customWidth="1"/>
    <col min="4098" max="4098" width="12.7109375" customWidth="1"/>
    <col min="4349" max="4349" width="34" customWidth="1"/>
    <col min="4350" max="4350" width="42.85546875" customWidth="1"/>
    <col min="4351" max="4352" width="14" customWidth="1"/>
    <col min="4353" max="4353" width="15.28515625" customWidth="1"/>
    <col min="4354" max="4354" width="12.7109375" customWidth="1"/>
    <col min="4605" max="4605" width="34" customWidth="1"/>
    <col min="4606" max="4606" width="42.85546875" customWidth="1"/>
    <col min="4607" max="4608" width="14" customWidth="1"/>
    <col min="4609" max="4609" width="15.28515625" customWidth="1"/>
    <col min="4610" max="4610" width="12.7109375" customWidth="1"/>
    <col min="4861" max="4861" width="34" customWidth="1"/>
    <col min="4862" max="4862" width="42.85546875" customWidth="1"/>
    <col min="4863" max="4864" width="14" customWidth="1"/>
    <col min="4865" max="4865" width="15.28515625" customWidth="1"/>
    <col min="4866" max="4866" width="12.7109375" customWidth="1"/>
    <col min="5117" max="5117" width="34" customWidth="1"/>
    <col min="5118" max="5118" width="42.85546875" customWidth="1"/>
    <col min="5119" max="5120" width="14" customWidth="1"/>
    <col min="5121" max="5121" width="15.28515625" customWidth="1"/>
    <col min="5122" max="5122" width="12.7109375" customWidth="1"/>
    <col min="5373" max="5373" width="34" customWidth="1"/>
    <col min="5374" max="5374" width="42.85546875" customWidth="1"/>
    <col min="5375" max="5376" width="14" customWidth="1"/>
    <col min="5377" max="5377" width="15.28515625" customWidth="1"/>
    <col min="5378" max="5378" width="12.7109375" customWidth="1"/>
    <col min="5629" max="5629" width="34" customWidth="1"/>
    <col min="5630" max="5630" width="42.85546875" customWidth="1"/>
    <col min="5631" max="5632" width="14" customWidth="1"/>
    <col min="5633" max="5633" width="15.28515625" customWidth="1"/>
    <col min="5634" max="5634" width="12.7109375" customWidth="1"/>
    <col min="5885" max="5885" width="34" customWidth="1"/>
    <col min="5886" max="5886" width="42.85546875" customWidth="1"/>
    <col min="5887" max="5888" width="14" customWidth="1"/>
    <col min="5889" max="5889" width="15.28515625" customWidth="1"/>
    <col min="5890" max="5890" width="12.7109375" customWidth="1"/>
    <col min="6141" max="6141" width="34" customWidth="1"/>
    <col min="6142" max="6142" width="42.85546875" customWidth="1"/>
    <col min="6143" max="6144" width="14" customWidth="1"/>
    <col min="6145" max="6145" width="15.28515625" customWidth="1"/>
    <col min="6146" max="6146" width="12.7109375" customWidth="1"/>
    <col min="6397" max="6397" width="34" customWidth="1"/>
    <col min="6398" max="6398" width="42.85546875" customWidth="1"/>
    <col min="6399" max="6400" width="14" customWidth="1"/>
    <col min="6401" max="6401" width="15.28515625" customWidth="1"/>
    <col min="6402" max="6402" width="12.7109375" customWidth="1"/>
    <col min="6653" max="6653" width="34" customWidth="1"/>
    <col min="6654" max="6654" width="42.85546875" customWidth="1"/>
    <col min="6655" max="6656" width="14" customWidth="1"/>
    <col min="6657" max="6657" width="15.28515625" customWidth="1"/>
    <col min="6658" max="6658" width="12.7109375" customWidth="1"/>
    <col min="6909" max="6909" width="34" customWidth="1"/>
    <col min="6910" max="6910" width="42.85546875" customWidth="1"/>
    <col min="6911" max="6912" width="14" customWidth="1"/>
    <col min="6913" max="6913" width="15.28515625" customWidth="1"/>
    <col min="6914" max="6914" width="12.7109375" customWidth="1"/>
    <col min="7165" max="7165" width="34" customWidth="1"/>
    <col min="7166" max="7166" width="42.85546875" customWidth="1"/>
    <col min="7167" max="7168" width="14" customWidth="1"/>
    <col min="7169" max="7169" width="15.28515625" customWidth="1"/>
    <col min="7170" max="7170" width="12.7109375" customWidth="1"/>
    <col min="7421" max="7421" width="34" customWidth="1"/>
    <col min="7422" max="7422" width="42.85546875" customWidth="1"/>
    <col min="7423" max="7424" width="14" customWidth="1"/>
    <col min="7425" max="7425" width="15.28515625" customWidth="1"/>
    <col min="7426" max="7426" width="12.7109375" customWidth="1"/>
    <col min="7677" max="7677" width="34" customWidth="1"/>
    <col min="7678" max="7678" width="42.85546875" customWidth="1"/>
    <col min="7679" max="7680" width="14" customWidth="1"/>
    <col min="7681" max="7681" width="15.28515625" customWidth="1"/>
    <col min="7682" max="7682" width="12.7109375" customWidth="1"/>
    <col min="7933" max="7933" width="34" customWidth="1"/>
    <col min="7934" max="7934" width="42.85546875" customWidth="1"/>
    <col min="7935" max="7936" width="14" customWidth="1"/>
    <col min="7937" max="7937" width="15.28515625" customWidth="1"/>
    <col min="7938" max="7938" width="12.7109375" customWidth="1"/>
    <col min="8189" max="8189" width="34" customWidth="1"/>
    <col min="8190" max="8190" width="42.85546875" customWidth="1"/>
    <col min="8191" max="8192" width="14" customWidth="1"/>
    <col min="8193" max="8193" width="15.28515625" customWidth="1"/>
    <col min="8194" max="8194" width="12.7109375" customWidth="1"/>
    <col min="8445" max="8445" width="34" customWidth="1"/>
    <col min="8446" max="8446" width="42.85546875" customWidth="1"/>
    <col min="8447" max="8448" width="14" customWidth="1"/>
    <col min="8449" max="8449" width="15.28515625" customWidth="1"/>
    <col min="8450" max="8450" width="12.7109375" customWidth="1"/>
    <col min="8701" max="8701" width="34" customWidth="1"/>
    <col min="8702" max="8702" width="42.85546875" customWidth="1"/>
    <col min="8703" max="8704" width="14" customWidth="1"/>
    <col min="8705" max="8705" width="15.28515625" customWidth="1"/>
    <col min="8706" max="8706" width="12.7109375" customWidth="1"/>
    <col min="8957" max="8957" width="34" customWidth="1"/>
    <col min="8958" max="8958" width="42.85546875" customWidth="1"/>
    <col min="8959" max="8960" width="14" customWidth="1"/>
    <col min="8961" max="8961" width="15.28515625" customWidth="1"/>
    <col min="8962" max="8962" width="12.7109375" customWidth="1"/>
    <col min="9213" max="9213" width="34" customWidth="1"/>
    <col min="9214" max="9214" width="42.85546875" customWidth="1"/>
    <col min="9215" max="9216" width="14" customWidth="1"/>
    <col min="9217" max="9217" width="15.28515625" customWidth="1"/>
    <col min="9218" max="9218" width="12.7109375" customWidth="1"/>
    <col min="9469" max="9469" width="34" customWidth="1"/>
    <col min="9470" max="9470" width="42.85546875" customWidth="1"/>
    <col min="9471" max="9472" width="14" customWidth="1"/>
    <col min="9473" max="9473" width="15.28515625" customWidth="1"/>
    <col min="9474" max="9474" width="12.7109375" customWidth="1"/>
    <col min="9725" max="9725" width="34" customWidth="1"/>
    <col min="9726" max="9726" width="42.85546875" customWidth="1"/>
    <col min="9727" max="9728" width="14" customWidth="1"/>
    <col min="9729" max="9729" width="15.28515625" customWidth="1"/>
    <col min="9730" max="9730" width="12.7109375" customWidth="1"/>
    <col min="9981" max="9981" width="34" customWidth="1"/>
    <col min="9982" max="9982" width="42.85546875" customWidth="1"/>
    <col min="9983" max="9984" width="14" customWidth="1"/>
    <col min="9985" max="9985" width="15.28515625" customWidth="1"/>
    <col min="9986" max="9986" width="12.7109375" customWidth="1"/>
    <col min="10237" max="10237" width="34" customWidth="1"/>
    <col min="10238" max="10238" width="42.85546875" customWidth="1"/>
    <col min="10239" max="10240" width="14" customWidth="1"/>
    <col min="10241" max="10241" width="15.28515625" customWidth="1"/>
    <col min="10242" max="10242" width="12.7109375" customWidth="1"/>
    <col min="10493" max="10493" width="34" customWidth="1"/>
    <col min="10494" max="10494" width="42.85546875" customWidth="1"/>
    <col min="10495" max="10496" width="14" customWidth="1"/>
    <col min="10497" max="10497" width="15.28515625" customWidth="1"/>
    <col min="10498" max="10498" width="12.7109375" customWidth="1"/>
    <col min="10749" max="10749" width="34" customWidth="1"/>
    <col min="10750" max="10750" width="42.85546875" customWidth="1"/>
    <col min="10751" max="10752" width="14" customWidth="1"/>
    <col min="10753" max="10753" width="15.28515625" customWidth="1"/>
    <col min="10754" max="10754" width="12.7109375" customWidth="1"/>
    <col min="11005" max="11005" width="34" customWidth="1"/>
    <col min="11006" max="11006" width="42.85546875" customWidth="1"/>
    <col min="11007" max="11008" width="14" customWidth="1"/>
    <col min="11009" max="11009" width="15.28515625" customWidth="1"/>
    <col min="11010" max="11010" width="12.7109375" customWidth="1"/>
    <col min="11261" max="11261" width="34" customWidth="1"/>
    <col min="11262" max="11262" width="42.85546875" customWidth="1"/>
    <col min="11263" max="11264" width="14" customWidth="1"/>
    <col min="11265" max="11265" width="15.28515625" customWidth="1"/>
    <col min="11266" max="11266" width="12.7109375" customWidth="1"/>
    <col min="11517" max="11517" width="34" customWidth="1"/>
    <col min="11518" max="11518" width="42.85546875" customWidth="1"/>
    <col min="11519" max="11520" width="14" customWidth="1"/>
    <col min="11521" max="11521" width="15.28515625" customWidth="1"/>
    <col min="11522" max="11522" width="12.7109375" customWidth="1"/>
    <col min="11773" max="11773" width="34" customWidth="1"/>
    <col min="11774" max="11774" width="42.85546875" customWidth="1"/>
    <col min="11775" max="11776" width="14" customWidth="1"/>
    <col min="11777" max="11777" width="15.28515625" customWidth="1"/>
    <col min="11778" max="11778" width="12.7109375" customWidth="1"/>
    <col min="12029" max="12029" width="34" customWidth="1"/>
    <col min="12030" max="12030" width="42.85546875" customWidth="1"/>
    <col min="12031" max="12032" width="14" customWidth="1"/>
    <col min="12033" max="12033" width="15.28515625" customWidth="1"/>
    <col min="12034" max="12034" width="12.7109375" customWidth="1"/>
    <col min="12285" max="12285" width="34" customWidth="1"/>
    <col min="12286" max="12286" width="42.85546875" customWidth="1"/>
    <col min="12287" max="12288" width="14" customWidth="1"/>
    <col min="12289" max="12289" width="15.28515625" customWidth="1"/>
    <col min="12290" max="12290" width="12.7109375" customWidth="1"/>
    <col min="12541" max="12541" width="34" customWidth="1"/>
    <col min="12542" max="12542" width="42.85546875" customWidth="1"/>
    <col min="12543" max="12544" width="14" customWidth="1"/>
    <col min="12545" max="12545" width="15.28515625" customWidth="1"/>
    <col min="12546" max="12546" width="12.7109375" customWidth="1"/>
    <col min="12797" max="12797" width="34" customWidth="1"/>
    <col min="12798" max="12798" width="42.85546875" customWidth="1"/>
    <col min="12799" max="12800" width="14" customWidth="1"/>
    <col min="12801" max="12801" width="15.28515625" customWidth="1"/>
    <col min="12802" max="12802" width="12.7109375" customWidth="1"/>
    <col min="13053" max="13053" width="34" customWidth="1"/>
    <col min="13054" max="13054" width="42.85546875" customWidth="1"/>
    <col min="13055" max="13056" width="14" customWidth="1"/>
    <col min="13057" max="13057" width="15.28515625" customWidth="1"/>
    <col min="13058" max="13058" width="12.7109375" customWidth="1"/>
    <col min="13309" max="13309" width="34" customWidth="1"/>
    <col min="13310" max="13310" width="42.85546875" customWidth="1"/>
    <col min="13311" max="13312" width="14" customWidth="1"/>
    <col min="13313" max="13313" width="15.28515625" customWidth="1"/>
    <col min="13314" max="13314" width="12.7109375" customWidth="1"/>
    <col min="13565" max="13565" width="34" customWidth="1"/>
    <col min="13566" max="13566" width="42.85546875" customWidth="1"/>
    <col min="13567" max="13568" width="14" customWidth="1"/>
    <col min="13569" max="13569" width="15.28515625" customWidth="1"/>
    <col min="13570" max="13570" width="12.7109375" customWidth="1"/>
    <col min="13821" max="13821" width="34" customWidth="1"/>
    <col min="13822" max="13822" width="42.85546875" customWidth="1"/>
    <col min="13823" max="13824" width="14" customWidth="1"/>
    <col min="13825" max="13825" width="15.28515625" customWidth="1"/>
    <col min="13826" max="13826" width="12.7109375" customWidth="1"/>
    <col min="14077" max="14077" width="34" customWidth="1"/>
    <col min="14078" max="14078" width="42.85546875" customWidth="1"/>
    <col min="14079" max="14080" width="14" customWidth="1"/>
    <col min="14081" max="14081" width="15.28515625" customWidth="1"/>
    <col min="14082" max="14082" width="12.7109375" customWidth="1"/>
    <col min="14333" max="14333" width="34" customWidth="1"/>
    <col min="14334" max="14334" width="42.85546875" customWidth="1"/>
    <col min="14335" max="14336" width="14" customWidth="1"/>
    <col min="14337" max="14337" width="15.28515625" customWidth="1"/>
    <col min="14338" max="14338" width="12.7109375" customWidth="1"/>
    <col min="14589" max="14589" width="34" customWidth="1"/>
    <col min="14590" max="14590" width="42.85546875" customWidth="1"/>
    <col min="14591" max="14592" width="14" customWidth="1"/>
    <col min="14593" max="14593" width="15.28515625" customWidth="1"/>
    <col min="14594" max="14594" width="12.7109375" customWidth="1"/>
    <col min="14845" max="14845" width="34" customWidth="1"/>
    <col min="14846" max="14846" width="42.85546875" customWidth="1"/>
    <col min="14847" max="14848" width="14" customWidth="1"/>
    <col min="14849" max="14849" width="15.28515625" customWidth="1"/>
    <col min="14850" max="14850" width="12.7109375" customWidth="1"/>
    <col min="15101" max="15101" width="34" customWidth="1"/>
    <col min="15102" max="15102" width="42.85546875" customWidth="1"/>
    <col min="15103" max="15104" width="14" customWidth="1"/>
    <col min="15105" max="15105" width="15.28515625" customWidth="1"/>
    <col min="15106" max="15106" width="12.7109375" customWidth="1"/>
    <col min="15357" max="15357" width="34" customWidth="1"/>
    <col min="15358" max="15358" width="42.85546875" customWidth="1"/>
    <col min="15359" max="15360" width="14" customWidth="1"/>
    <col min="15361" max="15361" width="15.28515625" customWidth="1"/>
    <col min="15362" max="15362" width="12.7109375" customWidth="1"/>
    <col min="15613" max="15613" width="34" customWidth="1"/>
    <col min="15614" max="15614" width="42.85546875" customWidth="1"/>
    <col min="15615" max="15616" width="14" customWidth="1"/>
    <col min="15617" max="15617" width="15.28515625" customWidth="1"/>
    <col min="15618" max="15618" width="12.7109375" customWidth="1"/>
    <col min="15869" max="15869" width="34" customWidth="1"/>
    <col min="15870" max="15870" width="42.85546875" customWidth="1"/>
    <col min="15871" max="15872" width="14" customWidth="1"/>
    <col min="15873" max="15873" width="15.28515625" customWidth="1"/>
    <col min="15874" max="15874" width="12.7109375" customWidth="1"/>
    <col min="16125" max="16125" width="34" customWidth="1"/>
    <col min="16126" max="16126" width="42.85546875" customWidth="1"/>
    <col min="16127" max="16128" width="14" customWidth="1"/>
    <col min="16129" max="16129" width="15.28515625" customWidth="1"/>
    <col min="16130" max="16130" width="12.7109375" customWidth="1"/>
  </cols>
  <sheetData>
    <row r="1" spans="1:5" ht="18.75" x14ac:dyDescent="0.3">
      <c r="A1" s="5"/>
    </row>
    <row r="2" spans="1:5" ht="18.75" x14ac:dyDescent="0.3">
      <c r="A2" s="3" t="s">
        <v>0</v>
      </c>
      <c r="B2" s="3"/>
      <c r="C2" s="3"/>
      <c r="D2" s="3"/>
      <c r="E2" s="1"/>
    </row>
    <row r="3" spans="1:5" ht="18.75" x14ac:dyDescent="0.3">
      <c r="A3" s="4" t="s">
        <v>152</v>
      </c>
      <c r="B3" s="4"/>
      <c r="C3" s="4"/>
      <c r="D3" s="4"/>
      <c r="E3" s="2"/>
    </row>
    <row r="4" spans="1:5" ht="18.75" x14ac:dyDescent="0.3">
      <c r="A4" s="5" t="s">
        <v>102</v>
      </c>
      <c r="B4" s="5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6" t="s">
        <v>1</v>
      </c>
      <c r="B6" s="7"/>
      <c r="C6" s="8"/>
      <c r="D6" s="8"/>
      <c r="E6" s="9"/>
    </row>
    <row r="7" spans="1:5" x14ac:dyDescent="0.25">
      <c r="A7" s="10" t="s">
        <v>2</v>
      </c>
      <c r="B7" s="11">
        <f>B9+B10</f>
        <v>32596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31086</v>
      </c>
      <c r="C9" s="12"/>
      <c r="D9" s="12"/>
      <c r="E9" s="13"/>
    </row>
    <row r="10" spans="1:5" x14ac:dyDescent="0.25">
      <c r="A10" s="10" t="s">
        <v>6</v>
      </c>
      <c r="B10" s="15">
        <v>1510</v>
      </c>
      <c r="C10" s="2"/>
      <c r="D10" s="2"/>
      <c r="E10" s="19"/>
    </row>
    <row r="11" spans="1:5" x14ac:dyDescent="0.25">
      <c r="A11" s="20" t="s">
        <v>7</v>
      </c>
      <c r="B11" s="142" t="s">
        <v>95</v>
      </c>
      <c r="C11" s="22"/>
      <c r="D11" s="22"/>
      <c r="E11" s="23"/>
    </row>
    <row r="12" spans="1:5" x14ac:dyDescent="0.25">
      <c r="A12" s="24" t="s">
        <v>8</v>
      </c>
      <c r="B12" s="21">
        <v>12</v>
      </c>
      <c r="C12" s="22"/>
      <c r="D12" s="22"/>
      <c r="E12" s="23"/>
    </row>
    <row r="13" spans="1:5" ht="15.75" thickBot="1" x14ac:dyDescent="0.3">
      <c r="A13" s="25" t="s">
        <v>9</v>
      </c>
      <c r="B13" s="26">
        <v>3813</v>
      </c>
      <c r="C13" s="27"/>
      <c r="D13" s="27"/>
      <c r="E13" s="28"/>
    </row>
    <row r="14" spans="1:5" x14ac:dyDescent="0.25">
      <c r="A14" s="29"/>
      <c r="B14" s="30"/>
      <c r="C14" s="31" t="s">
        <v>10</v>
      </c>
      <c r="D14" s="32" t="s">
        <v>10</v>
      </c>
      <c r="E14" s="33" t="s">
        <v>11</v>
      </c>
    </row>
    <row r="15" spans="1:5" x14ac:dyDescent="0.25">
      <c r="A15" s="35" t="s">
        <v>12</v>
      </c>
      <c r="B15" s="36" t="s">
        <v>13</v>
      </c>
      <c r="C15" s="37" t="s">
        <v>14</v>
      </c>
      <c r="D15" s="38" t="s">
        <v>14</v>
      </c>
      <c r="E15" s="39" t="s">
        <v>15</v>
      </c>
    </row>
    <row r="16" spans="1:5" x14ac:dyDescent="0.25">
      <c r="A16" s="35" t="s">
        <v>16</v>
      </c>
      <c r="B16" s="36" t="s">
        <v>17</v>
      </c>
      <c r="C16" s="37" t="s">
        <v>18</v>
      </c>
      <c r="D16" s="38" t="s">
        <v>19</v>
      </c>
      <c r="E16" s="40" t="s">
        <v>20</v>
      </c>
    </row>
    <row r="17" spans="1:5" x14ac:dyDescent="0.25">
      <c r="A17" s="41"/>
      <c r="B17" s="42"/>
      <c r="C17" s="2" t="s">
        <v>21</v>
      </c>
      <c r="D17" s="43" t="s">
        <v>21</v>
      </c>
      <c r="E17" s="39" t="s">
        <v>22</v>
      </c>
    </row>
    <row r="18" spans="1:5" ht="15.75" thickBot="1" x14ac:dyDescent="0.3">
      <c r="A18" s="41"/>
      <c r="B18" s="42"/>
      <c r="C18" s="37" t="s">
        <v>23</v>
      </c>
      <c r="D18" s="38" t="s">
        <v>23</v>
      </c>
      <c r="E18" s="39" t="s">
        <v>23</v>
      </c>
    </row>
    <row r="19" spans="1:5" ht="59.25" customHeight="1" x14ac:dyDescent="0.25">
      <c r="A19" s="44" t="s">
        <v>24</v>
      </c>
      <c r="B19" s="45"/>
      <c r="C19" s="124">
        <f>E19*B7*12</f>
        <v>1560696.48</v>
      </c>
      <c r="D19" s="46">
        <f>C19/12</f>
        <v>130058.04</v>
      </c>
      <c r="E19" s="47">
        <v>3.99</v>
      </c>
    </row>
    <row r="20" spans="1:5" ht="160.5" customHeight="1" x14ac:dyDescent="0.25">
      <c r="A20" s="49" t="s">
        <v>82</v>
      </c>
      <c r="B20" s="119" t="s">
        <v>83</v>
      </c>
      <c r="C20" s="125"/>
      <c r="D20" s="50"/>
      <c r="E20" s="121"/>
    </row>
    <row r="21" spans="1:5" ht="155.25" hidden="1" customHeight="1" x14ac:dyDescent="0.25">
      <c r="A21" s="117"/>
      <c r="B21" s="51"/>
      <c r="C21" s="126"/>
      <c r="D21" s="120"/>
      <c r="E21" s="122"/>
    </row>
    <row r="22" spans="1:5" ht="42.75" x14ac:dyDescent="0.25">
      <c r="A22" s="52" t="s">
        <v>27</v>
      </c>
      <c r="B22" s="53"/>
      <c r="C22" s="127">
        <f>E22*B7*12</f>
        <v>1095225.5999999999</v>
      </c>
      <c r="D22" s="54">
        <f>C22/12</f>
        <v>91268.799999999988</v>
      </c>
      <c r="E22" s="123">
        <v>2.8</v>
      </c>
    </row>
    <row r="23" spans="1:5" ht="149.25" customHeight="1" x14ac:dyDescent="0.25">
      <c r="A23" s="49" t="s">
        <v>82</v>
      </c>
      <c r="B23" s="119" t="s">
        <v>84</v>
      </c>
      <c r="C23" s="128"/>
      <c r="D23" s="55"/>
      <c r="E23" s="123"/>
    </row>
    <row r="24" spans="1:5" x14ac:dyDescent="0.25">
      <c r="A24" s="56" t="s">
        <v>28</v>
      </c>
      <c r="B24" s="57" t="s">
        <v>29</v>
      </c>
      <c r="C24" s="129">
        <f>E24*12*B7</f>
        <v>524143.68000000005</v>
      </c>
      <c r="D24" s="58">
        <f>C24/12</f>
        <v>43678.640000000007</v>
      </c>
      <c r="E24" s="59">
        <v>1.34</v>
      </c>
    </row>
    <row r="25" spans="1:5" x14ac:dyDescent="0.25">
      <c r="A25" s="60" t="s">
        <v>30</v>
      </c>
      <c r="B25" s="36" t="s">
        <v>31</v>
      </c>
      <c r="C25" s="130"/>
      <c r="D25" s="62"/>
      <c r="E25" s="63" t="s">
        <v>21</v>
      </c>
    </row>
    <row r="26" spans="1:5" x14ac:dyDescent="0.25">
      <c r="A26" s="60" t="s">
        <v>32</v>
      </c>
      <c r="B26" s="36" t="s">
        <v>33</v>
      </c>
      <c r="C26" s="130"/>
      <c r="D26" s="62"/>
      <c r="E26" s="63"/>
    </row>
    <row r="27" spans="1:5" x14ac:dyDescent="0.25">
      <c r="A27" s="60"/>
      <c r="B27" s="36"/>
      <c r="C27" s="130"/>
      <c r="D27" s="62"/>
      <c r="E27" s="63"/>
    </row>
    <row r="28" spans="1:5" x14ac:dyDescent="0.25">
      <c r="A28" s="56" t="s">
        <v>34</v>
      </c>
      <c r="B28" s="57" t="s">
        <v>35</v>
      </c>
      <c r="C28" s="129">
        <f>E28*12*B7</f>
        <v>89964.96</v>
      </c>
      <c r="D28" s="58">
        <f>C28/12</f>
        <v>7497.0800000000008</v>
      </c>
      <c r="E28" s="59">
        <v>0.23</v>
      </c>
    </row>
    <row r="29" spans="1:5" x14ac:dyDescent="0.25">
      <c r="A29" s="60" t="s">
        <v>36</v>
      </c>
      <c r="B29" s="36"/>
      <c r="C29" s="130"/>
      <c r="D29" s="62"/>
      <c r="E29" s="63"/>
    </row>
    <row r="30" spans="1:5" x14ac:dyDescent="0.25">
      <c r="A30" s="64" t="s">
        <v>37</v>
      </c>
      <c r="B30" s="65"/>
      <c r="C30" s="131"/>
      <c r="D30" s="66"/>
      <c r="E30" s="67"/>
    </row>
    <row r="31" spans="1:5" ht="28.5" x14ac:dyDescent="0.25">
      <c r="A31" s="68" t="s">
        <v>38</v>
      </c>
      <c r="B31" s="57"/>
      <c r="C31" s="132">
        <f>E31*12*B7</f>
        <v>2030078.8800000001</v>
      </c>
      <c r="D31" s="69">
        <f>C31/12</f>
        <v>169173.24000000002</v>
      </c>
      <c r="E31" s="70">
        <v>5.19</v>
      </c>
    </row>
    <row r="32" spans="1:5" x14ac:dyDescent="0.25">
      <c r="A32" s="41" t="s">
        <v>39</v>
      </c>
      <c r="B32" s="71" t="s">
        <v>40</v>
      </c>
      <c r="C32" s="133"/>
      <c r="D32" s="72"/>
      <c r="E32" s="73"/>
    </row>
    <row r="33" spans="1:5" x14ac:dyDescent="0.25">
      <c r="A33" s="41" t="s">
        <v>41</v>
      </c>
      <c r="B33" s="74" t="s">
        <v>42</v>
      </c>
      <c r="C33" s="133"/>
      <c r="D33" s="72"/>
      <c r="E33" s="73"/>
    </row>
    <row r="34" spans="1:5" x14ac:dyDescent="0.25">
      <c r="A34" s="41" t="s">
        <v>43</v>
      </c>
      <c r="B34" s="74" t="s">
        <v>44</v>
      </c>
      <c r="C34" s="133"/>
      <c r="D34" s="72"/>
      <c r="E34" s="73"/>
    </row>
    <row r="35" spans="1:5" x14ac:dyDescent="0.25">
      <c r="A35" s="41" t="s">
        <v>45</v>
      </c>
      <c r="B35" s="74" t="s">
        <v>46</v>
      </c>
      <c r="C35" s="133"/>
      <c r="D35" s="72"/>
      <c r="E35" s="73"/>
    </row>
    <row r="36" spans="1:5" x14ac:dyDescent="0.25">
      <c r="A36" s="41" t="s">
        <v>96</v>
      </c>
      <c r="B36" s="74"/>
      <c r="C36" s="133"/>
      <c r="D36" s="72"/>
      <c r="E36" s="73"/>
    </row>
    <row r="37" spans="1:5" x14ac:dyDescent="0.25">
      <c r="A37" s="41" t="s">
        <v>97</v>
      </c>
      <c r="B37" s="74" t="s">
        <v>48</v>
      </c>
      <c r="C37" s="133"/>
      <c r="D37" s="72"/>
      <c r="E37" s="73"/>
    </row>
    <row r="38" spans="1:5" x14ac:dyDescent="0.25">
      <c r="A38" s="75" t="s">
        <v>47</v>
      </c>
      <c r="B38" s="74" t="s">
        <v>60</v>
      </c>
      <c r="C38" s="133"/>
      <c r="D38" s="72"/>
      <c r="E38" s="73"/>
    </row>
    <row r="39" spans="1:5" x14ac:dyDescent="0.25">
      <c r="A39" s="75" t="s">
        <v>94</v>
      </c>
      <c r="B39" s="74"/>
      <c r="C39" s="133"/>
      <c r="D39" s="72"/>
      <c r="E39" s="73"/>
    </row>
    <row r="40" spans="1:5" x14ac:dyDescent="0.25">
      <c r="A40" s="75" t="s">
        <v>93</v>
      </c>
      <c r="B40" s="74" t="s">
        <v>49</v>
      </c>
      <c r="C40" s="133"/>
      <c r="D40" s="72"/>
      <c r="E40" s="73"/>
    </row>
    <row r="41" spans="1:5" x14ac:dyDescent="0.25">
      <c r="A41" s="75" t="s">
        <v>50</v>
      </c>
      <c r="B41" s="74"/>
      <c r="C41" s="133"/>
      <c r="D41" s="72"/>
      <c r="E41" s="73"/>
    </row>
    <row r="42" spans="1:5" x14ac:dyDescent="0.25">
      <c r="A42" s="75" t="s">
        <v>51</v>
      </c>
      <c r="B42" s="74" t="s">
        <v>25</v>
      </c>
      <c r="C42" s="133"/>
      <c r="D42" s="72"/>
      <c r="E42" s="73"/>
    </row>
    <row r="43" spans="1:5" x14ac:dyDescent="0.25">
      <c r="A43" s="75" t="s">
        <v>52</v>
      </c>
      <c r="B43" s="74"/>
      <c r="C43" s="133"/>
      <c r="D43" s="72"/>
      <c r="E43" s="73"/>
    </row>
    <row r="44" spans="1:5" x14ac:dyDescent="0.25">
      <c r="A44" s="75" t="s">
        <v>91</v>
      </c>
      <c r="B44" s="74"/>
      <c r="C44" s="133"/>
      <c r="D44" s="72"/>
      <c r="E44" s="73"/>
    </row>
    <row r="45" spans="1:5" x14ac:dyDescent="0.25">
      <c r="A45" s="75" t="s">
        <v>92</v>
      </c>
      <c r="B45" s="74" t="s">
        <v>26</v>
      </c>
      <c r="C45" s="133"/>
      <c r="D45" s="72"/>
      <c r="E45" s="73"/>
    </row>
    <row r="46" spans="1:5" x14ac:dyDescent="0.25">
      <c r="A46" s="41"/>
      <c r="B46" s="36"/>
      <c r="C46" s="35"/>
      <c r="D46" s="38"/>
      <c r="E46" s="39"/>
    </row>
    <row r="47" spans="1:5" ht="44.25" customHeight="1" x14ac:dyDescent="0.25">
      <c r="A47" s="68" t="s">
        <v>53</v>
      </c>
      <c r="B47" s="57"/>
      <c r="C47" s="129">
        <f>E47*12*B7</f>
        <v>3414756.96</v>
      </c>
      <c r="D47" s="58">
        <f>C47/12</f>
        <v>284563.08</v>
      </c>
      <c r="E47" s="59">
        <v>8.73</v>
      </c>
    </row>
    <row r="48" spans="1:5" x14ac:dyDescent="0.25">
      <c r="A48" s="77" t="s">
        <v>54</v>
      </c>
      <c r="B48" s="57"/>
      <c r="C48" s="134"/>
      <c r="D48" s="78"/>
      <c r="E48" s="79"/>
    </row>
    <row r="49" spans="1:5" x14ac:dyDescent="0.25">
      <c r="A49" s="80" t="s">
        <v>55</v>
      </c>
      <c r="B49" s="65"/>
      <c r="C49" s="135"/>
      <c r="D49" s="81"/>
      <c r="E49" s="82"/>
    </row>
    <row r="50" spans="1:5" x14ac:dyDescent="0.25">
      <c r="A50" s="83" t="s">
        <v>56</v>
      </c>
      <c r="B50" s="36"/>
      <c r="C50" s="35"/>
      <c r="D50" s="38"/>
      <c r="E50" s="39"/>
    </row>
    <row r="51" spans="1:5" x14ac:dyDescent="0.25">
      <c r="A51" s="83" t="s">
        <v>57</v>
      </c>
      <c r="B51" s="36" t="s">
        <v>58</v>
      </c>
      <c r="C51" s="35"/>
      <c r="D51" s="38"/>
      <c r="E51" s="39"/>
    </row>
    <row r="52" spans="1:5" x14ac:dyDescent="0.25">
      <c r="A52" s="84" t="s">
        <v>59</v>
      </c>
      <c r="B52" s="36" t="s">
        <v>60</v>
      </c>
      <c r="C52" s="35"/>
      <c r="D52" s="38"/>
      <c r="E52" s="39"/>
    </row>
    <row r="53" spans="1:5" x14ac:dyDescent="0.25">
      <c r="A53" s="83" t="s">
        <v>61</v>
      </c>
      <c r="B53" s="36" t="s">
        <v>58</v>
      </c>
      <c r="C53" s="35"/>
      <c r="D53" s="38"/>
      <c r="E53" s="39"/>
    </row>
    <row r="54" spans="1:5" x14ac:dyDescent="0.25">
      <c r="A54" s="84" t="s">
        <v>79</v>
      </c>
      <c r="B54" s="36" t="s">
        <v>60</v>
      </c>
      <c r="C54" s="35"/>
      <c r="D54" s="38"/>
      <c r="E54" s="39"/>
    </row>
    <row r="55" spans="1:5" x14ac:dyDescent="0.25">
      <c r="A55" s="84" t="s">
        <v>62</v>
      </c>
      <c r="B55" s="36" t="s">
        <v>60</v>
      </c>
      <c r="C55" s="35"/>
      <c r="D55" s="38"/>
      <c r="E55" s="39"/>
    </row>
    <row r="56" spans="1:5" x14ac:dyDescent="0.25">
      <c r="A56" s="84" t="s">
        <v>63</v>
      </c>
      <c r="B56" s="36" t="s">
        <v>58</v>
      </c>
      <c r="C56" s="35"/>
      <c r="D56" s="38"/>
      <c r="E56" s="39"/>
    </row>
    <row r="57" spans="1:5" x14ac:dyDescent="0.25">
      <c r="A57" s="84" t="s">
        <v>78</v>
      </c>
      <c r="B57" s="36" t="s">
        <v>58</v>
      </c>
      <c r="C57" s="35"/>
      <c r="D57" s="38"/>
      <c r="E57" s="39"/>
    </row>
    <row r="58" spans="1:5" x14ac:dyDescent="0.25">
      <c r="A58" s="85"/>
      <c r="B58" s="65"/>
      <c r="C58" s="135"/>
      <c r="D58" s="81"/>
      <c r="E58" s="82"/>
    </row>
    <row r="59" spans="1:5" x14ac:dyDescent="0.25">
      <c r="A59" s="86" t="s">
        <v>64</v>
      </c>
      <c r="B59" s="57"/>
      <c r="C59" s="134"/>
      <c r="D59" s="78"/>
      <c r="E59" s="79"/>
    </row>
    <row r="60" spans="1:5" x14ac:dyDescent="0.25">
      <c r="A60" s="85" t="s">
        <v>65</v>
      </c>
      <c r="B60" s="65"/>
      <c r="C60" s="135"/>
      <c r="D60" s="81"/>
      <c r="E60" s="82"/>
    </row>
    <row r="61" spans="1:5" x14ac:dyDescent="0.25">
      <c r="A61" s="41" t="s">
        <v>66</v>
      </c>
      <c r="B61" s="36"/>
      <c r="C61" s="35"/>
      <c r="D61" s="38"/>
      <c r="E61" s="39"/>
    </row>
    <row r="62" spans="1:5" x14ac:dyDescent="0.25">
      <c r="A62" s="41" t="s">
        <v>57</v>
      </c>
      <c r="B62" s="36" t="s">
        <v>58</v>
      </c>
      <c r="C62" s="35"/>
      <c r="D62" s="38"/>
      <c r="E62" s="39"/>
    </row>
    <row r="63" spans="1:5" x14ac:dyDescent="0.25">
      <c r="A63" s="84" t="s">
        <v>62</v>
      </c>
      <c r="B63" s="36" t="s">
        <v>67</v>
      </c>
      <c r="C63" s="35"/>
      <c r="D63" s="38"/>
      <c r="E63" s="39"/>
    </row>
    <row r="64" spans="1:5" x14ac:dyDescent="0.25">
      <c r="A64" s="84" t="s">
        <v>63</v>
      </c>
      <c r="B64" s="36" t="s">
        <v>58</v>
      </c>
      <c r="C64" s="35"/>
      <c r="D64" s="38"/>
      <c r="E64" s="39"/>
    </row>
    <row r="65" spans="1:5" x14ac:dyDescent="0.25">
      <c r="A65" s="84" t="s">
        <v>100</v>
      </c>
      <c r="B65" s="36" t="s">
        <v>67</v>
      </c>
      <c r="C65" s="35"/>
      <c r="D65" s="38"/>
      <c r="E65" s="39"/>
    </row>
    <row r="66" spans="1:5" x14ac:dyDescent="0.25">
      <c r="A66" s="84" t="s">
        <v>77</v>
      </c>
      <c r="B66" s="36" t="s">
        <v>58</v>
      </c>
      <c r="C66" s="35"/>
      <c r="D66" s="38"/>
      <c r="E66" s="39"/>
    </row>
    <row r="67" spans="1:5" x14ac:dyDescent="0.25">
      <c r="A67" s="41"/>
      <c r="B67" s="36"/>
      <c r="C67" s="35"/>
      <c r="D67" s="38"/>
      <c r="E67" s="39"/>
    </row>
    <row r="68" spans="1:5" x14ac:dyDescent="0.25">
      <c r="A68" s="56" t="s">
        <v>101</v>
      </c>
      <c r="B68" s="57" t="s">
        <v>68</v>
      </c>
      <c r="C68" s="129">
        <f>E68*12*B7</f>
        <v>43026.720000000001</v>
      </c>
      <c r="D68" s="58">
        <f>C68/12</f>
        <v>3585.56</v>
      </c>
      <c r="E68" s="59">
        <v>0.11</v>
      </c>
    </row>
    <row r="69" spans="1:5" x14ac:dyDescent="0.25">
      <c r="A69" s="64" t="s">
        <v>69</v>
      </c>
      <c r="B69" s="65" t="s">
        <v>80</v>
      </c>
      <c r="C69" s="130"/>
      <c r="D69" s="62"/>
      <c r="E69" s="63"/>
    </row>
    <row r="70" spans="1:5" x14ac:dyDescent="0.25">
      <c r="A70" s="56" t="s">
        <v>104</v>
      </c>
      <c r="B70" s="57" t="s">
        <v>35</v>
      </c>
      <c r="C70" s="129">
        <f>E70*12*B7</f>
        <v>46938.239999999998</v>
      </c>
      <c r="D70" s="58">
        <f>C70/12</f>
        <v>3911.52</v>
      </c>
      <c r="E70" s="143">
        <v>0.12</v>
      </c>
    </row>
    <row r="71" spans="1:5" x14ac:dyDescent="0.25">
      <c r="A71" s="60" t="s">
        <v>103</v>
      </c>
      <c r="B71" s="65"/>
      <c r="C71" s="144"/>
      <c r="D71" s="66"/>
      <c r="E71" s="67"/>
    </row>
    <row r="72" spans="1:5" x14ac:dyDescent="0.25">
      <c r="A72" s="56" t="s">
        <v>105</v>
      </c>
      <c r="B72" s="57" t="s">
        <v>70</v>
      </c>
      <c r="C72" s="129">
        <f>E72*12*B7</f>
        <v>774480.96</v>
      </c>
      <c r="D72" s="87">
        <f>C72/12</f>
        <v>64540.079999999994</v>
      </c>
      <c r="E72" s="59">
        <v>1.98</v>
      </c>
    </row>
    <row r="73" spans="1:5" x14ac:dyDescent="0.25">
      <c r="A73" s="83"/>
      <c r="B73" s="65"/>
      <c r="C73" s="131"/>
      <c r="D73" s="66"/>
      <c r="E73" s="67"/>
    </row>
    <row r="74" spans="1:5" x14ac:dyDescent="0.25">
      <c r="A74" s="56" t="s">
        <v>106</v>
      </c>
      <c r="B74" s="57" t="s">
        <v>35</v>
      </c>
      <c r="C74" s="129">
        <f>E74*12*B7</f>
        <v>265983.35999999999</v>
      </c>
      <c r="D74" s="58">
        <f>C74/12</f>
        <v>22165.279999999999</v>
      </c>
      <c r="E74" s="88">
        <v>0.68</v>
      </c>
    </row>
    <row r="75" spans="1:5" x14ac:dyDescent="0.25">
      <c r="A75" s="64" t="s">
        <v>90</v>
      </c>
      <c r="B75" s="65"/>
      <c r="C75" s="131"/>
      <c r="D75" s="66"/>
      <c r="E75" s="67"/>
    </row>
    <row r="76" spans="1:5" x14ac:dyDescent="0.25">
      <c r="A76" s="60" t="s">
        <v>107</v>
      </c>
      <c r="B76" s="57" t="s">
        <v>35</v>
      </c>
      <c r="C76" s="129">
        <f>E76*12*B7</f>
        <v>70407.360000000001</v>
      </c>
      <c r="D76" s="87">
        <f>C76/12</f>
        <v>5867.28</v>
      </c>
      <c r="E76" s="59">
        <v>0.18</v>
      </c>
    </row>
    <row r="77" spans="1:5" x14ac:dyDescent="0.25">
      <c r="A77" s="60" t="s">
        <v>85</v>
      </c>
      <c r="B77" s="36"/>
      <c r="C77" s="130"/>
      <c r="D77" s="62"/>
      <c r="E77" s="63"/>
    </row>
    <row r="78" spans="1:5" x14ac:dyDescent="0.25">
      <c r="A78" s="60" t="s">
        <v>88</v>
      </c>
      <c r="B78" s="36"/>
      <c r="C78" s="130"/>
      <c r="D78" s="62"/>
      <c r="E78" s="63"/>
    </row>
    <row r="79" spans="1:5" x14ac:dyDescent="0.25">
      <c r="A79" s="56" t="s">
        <v>108</v>
      </c>
      <c r="B79" s="57" t="s">
        <v>35</v>
      </c>
      <c r="C79" s="136">
        <f>D79*12</f>
        <v>82141.919999999998</v>
      </c>
      <c r="D79" s="58">
        <f>B7*E79</f>
        <v>6845.16</v>
      </c>
      <c r="E79" s="88">
        <v>0.21</v>
      </c>
    </row>
    <row r="80" spans="1:5" x14ac:dyDescent="0.25">
      <c r="A80" s="64" t="s">
        <v>89</v>
      </c>
      <c r="B80" s="65"/>
      <c r="C80" s="131"/>
      <c r="D80" s="66"/>
      <c r="E80" s="67"/>
    </row>
    <row r="81" spans="1:5" x14ac:dyDescent="0.25">
      <c r="A81" s="89" t="s">
        <v>71</v>
      </c>
      <c r="B81" s="57"/>
      <c r="C81" s="137">
        <f>C19+C22+C24+C28+C31+C47+C70+C72+C68+C74+C76+C79</f>
        <v>9997845.120000001</v>
      </c>
      <c r="D81" s="92">
        <f>D19+D22+D24+D28+D31+D47+D70+D72+D68+D74+D76+D79</f>
        <v>833153.76000000024</v>
      </c>
      <c r="E81" s="59">
        <f>E19+E22+E24+E28+E31+E47+E70+E72+E68+E74+E76+E79</f>
        <v>25.560000000000002</v>
      </c>
    </row>
    <row r="82" spans="1:5" x14ac:dyDescent="0.25">
      <c r="A82" s="90" t="s">
        <v>72</v>
      </c>
      <c r="B82" s="65"/>
      <c r="C82" s="131"/>
      <c r="D82" s="66"/>
      <c r="E82" s="67"/>
    </row>
    <row r="83" spans="1:5" x14ac:dyDescent="0.25">
      <c r="A83" s="56" t="s">
        <v>109</v>
      </c>
      <c r="B83" s="57"/>
      <c r="C83" s="137">
        <f>E83*12*B7</f>
        <v>1298624.6399999999</v>
      </c>
      <c r="D83" s="87">
        <f>C83/12</f>
        <v>108218.71999999999</v>
      </c>
      <c r="E83" s="59">
        <v>3.32</v>
      </c>
    </row>
    <row r="84" spans="1:5" x14ac:dyDescent="0.25">
      <c r="A84" s="60" t="s">
        <v>81</v>
      </c>
      <c r="B84" s="36"/>
      <c r="C84" s="130"/>
      <c r="D84" s="62"/>
      <c r="E84" s="39"/>
    </row>
    <row r="85" spans="1:5" x14ac:dyDescent="0.25">
      <c r="A85" s="56" t="s">
        <v>73</v>
      </c>
      <c r="B85" s="91"/>
      <c r="C85" s="137">
        <f>C81+C83</f>
        <v>11296469.760000002</v>
      </c>
      <c r="D85" s="92">
        <f>D81+D83</f>
        <v>941372.48000000021</v>
      </c>
      <c r="E85" s="59">
        <f>E81+E83</f>
        <v>28.880000000000003</v>
      </c>
    </row>
    <row r="86" spans="1:5" ht="15.75" thickBot="1" x14ac:dyDescent="0.3">
      <c r="A86" s="138" t="s">
        <v>74</v>
      </c>
      <c r="B86" s="93"/>
      <c r="C86" s="138"/>
      <c r="D86" s="139"/>
      <c r="E86" s="140"/>
    </row>
    <row r="87" spans="1:5" x14ac:dyDescent="0.25">
      <c r="A87" s="141"/>
      <c r="B87" s="2"/>
      <c r="C87" s="141"/>
      <c r="D87" s="141"/>
      <c r="E87" s="37"/>
    </row>
    <row r="88" spans="1:5" x14ac:dyDescent="0.25">
      <c r="A88" s="141"/>
      <c r="B88" s="2"/>
      <c r="C88" s="141"/>
      <c r="D88" s="141"/>
      <c r="E88" s="37"/>
    </row>
    <row r="89" spans="1:5" ht="18.75" x14ac:dyDescent="0.3">
      <c r="A89" s="3" t="s">
        <v>118</v>
      </c>
      <c r="B89" s="3"/>
      <c r="C89" s="3"/>
      <c r="D89" s="3"/>
      <c r="E89" s="1"/>
    </row>
    <row r="90" spans="1:5" ht="18.75" x14ac:dyDescent="0.3">
      <c r="A90" s="154" t="s">
        <v>153</v>
      </c>
      <c r="B90" s="154"/>
      <c r="C90" s="154"/>
      <c r="D90" s="154"/>
      <c r="E90" s="155"/>
    </row>
    <row r="91" spans="1:5" ht="18.75" x14ac:dyDescent="0.3">
      <c r="A91" s="5" t="s">
        <v>102</v>
      </c>
      <c r="B91" s="5"/>
      <c r="C91" s="2"/>
      <c r="D91" s="2"/>
      <c r="E91" s="2"/>
    </row>
    <row r="92" spans="1:5" ht="19.5" thickBot="1" x14ac:dyDescent="0.35">
      <c r="A92" s="5"/>
      <c r="B92" s="2"/>
      <c r="C92" s="141"/>
      <c r="D92" s="141"/>
      <c r="E92" s="37"/>
    </row>
    <row r="93" spans="1:5" x14ac:dyDescent="0.25">
      <c r="A93" s="6" t="s">
        <v>1</v>
      </c>
      <c r="B93" s="7"/>
      <c r="C93" s="8"/>
      <c r="D93" s="8"/>
      <c r="E93" s="9"/>
    </row>
    <row r="94" spans="1:5" x14ac:dyDescent="0.25">
      <c r="A94" s="10" t="s">
        <v>2</v>
      </c>
      <c r="B94" s="11">
        <f>B96+B97</f>
        <v>32596</v>
      </c>
      <c r="C94" s="12"/>
      <c r="D94" s="12"/>
      <c r="E94" s="13"/>
    </row>
    <row r="95" spans="1:5" x14ac:dyDescent="0.25">
      <c r="A95" s="14" t="s">
        <v>3</v>
      </c>
      <c r="B95" s="15" t="s">
        <v>4</v>
      </c>
      <c r="C95" s="16"/>
      <c r="D95" s="16"/>
      <c r="E95" s="17"/>
    </row>
    <row r="96" spans="1:5" x14ac:dyDescent="0.25">
      <c r="A96" s="18" t="s">
        <v>5</v>
      </c>
      <c r="B96" s="11">
        <v>31086</v>
      </c>
      <c r="C96" s="12"/>
      <c r="D96" s="12"/>
      <c r="E96" s="13"/>
    </row>
    <row r="97" spans="1:5" ht="15.75" thickBot="1" x14ac:dyDescent="0.3">
      <c r="A97" s="20" t="s">
        <v>6</v>
      </c>
      <c r="B97" s="21">
        <v>1510</v>
      </c>
      <c r="C97" s="22"/>
      <c r="D97" s="22"/>
      <c r="E97" s="23"/>
    </row>
    <row r="98" spans="1:5" x14ac:dyDescent="0.25">
      <c r="A98" s="30"/>
      <c r="B98" s="30"/>
      <c r="C98" s="31" t="s">
        <v>10</v>
      </c>
      <c r="D98" s="32" t="s">
        <v>10</v>
      </c>
      <c r="E98" s="33" t="s">
        <v>11</v>
      </c>
    </row>
    <row r="99" spans="1:5" x14ac:dyDescent="0.25">
      <c r="A99" s="36" t="s">
        <v>12</v>
      </c>
      <c r="B99" s="36" t="s">
        <v>13</v>
      </c>
      <c r="C99" s="37" t="s">
        <v>14</v>
      </c>
      <c r="D99" s="38" t="s">
        <v>14</v>
      </c>
      <c r="E99" s="39" t="s">
        <v>15</v>
      </c>
    </row>
    <row r="100" spans="1:5" x14ac:dyDescent="0.25">
      <c r="A100" s="36" t="s">
        <v>16</v>
      </c>
      <c r="B100" s="36" t="s">
        <v>17</v>
      </c>
      <c r="C100" s="37" t="s">
        <v>18</v>
      </c>
      <c r="D100" s="38" t="s">
        <v>19</v>
      </c>
      <c r="E100" s="40" t="s">
        <v>20</v>
      </c>
    </row>
    <row r="101" spans="1:5" x14ac:dyDescent="0.25">
      <c r="A101" s="42"/>
      <c r="B101" s="42"/>
      <c r="C101" s="2" t="s">
        <v>21</v>
      </c>
      <c r="D101" s="43" t="s">
        <v>21</v>
      </c>
      <c r="E101" s="39" t="s">
        <v>22</v>
      </c>
    </row>
    <row r="102" spans="1:5" ht="15.75" thickBot="1" x14ac:dyDescent="0.3">
      <c r="A102" s="42"/>
      <c r="B102" s="42"/>
      <c r="C102" s="37" t="s">
        <v>23</v>
      </c>
      <c r="D102" s="38" t="s">
        <v>23</v>
      </c>
      <c r="E102" s="39" t="s">
        <v>23</v>
      </c>
    </row>
    <row r="103" spans="1:5" x14ac:dyDescent="0.25">
      <c r="A103" s="94" t="s">
        <v>98</v>
      </c>
      <c r="B103" s="95"/>
      <c r="C103" s="96">
        <f>C106+C109+C112+C114</f>
        <v>4243999.2</v>
      </c>
      <c r="D103" s="97">
        <f>D106+D109+D112+D114</f>
        <v>353666.6</v>
      </c>
      <c r="E103" s="98">
        <f>E106+E109+E112+E114</f>
        <v>10.850000000000001</v>
      </c>
    </row>
    <row r="104" spans="1:5" ht="15.75" thickBot="1" x14ac:dyDescent="0.3">
      <c r="A104" s="99" t="s">
        <v>99</v>
      </c>
      <c r="B104" s="100"/>
      <c r="C104" s="101"/>
      <c r="D104" s="102"/>
      <c r="E104" s="103"/>
    </row>
    <row r="105" spans="1:5" x14ac:dyDescent="0.25">
      <c r="A105" s="104" t="s">
        <v>86</v>
      </c>
      <c r="B105" s="95" t="s">
        <v>75</v>
      </c>
      <c r="C105" s="105"/>
      <c r="D105" s="106"/>
      <c r="E105" s="107"/>
    </row>
    <row r="106" spans="1:5" x14ac:dyDescent="0.25">
      <c r="A106" s="108" t="s">
        <v>76</v>
      </c>
      <c r="B106" s="36"/>
      <c r="C106" s="109">
        <f>D106*12</f>
        <v>977880</v>
      </c>
      <c r="D106" s="87">
        <f>E106*B7</f>
        <v>81490</v>
      </c>
      <c r="E106" s="110">
        <v>2.5</v>
      </c>
    </row>
    <row r="107" spans="1:5" ht="15.75" thickBot="1" x14ac:dyDescent="0.3">
      <c r="A107" s="111"/>
      <c r="B107" s="100"/>
      <c r="C107" s="101"/>
      <c r="D107" s="102"/>
      <c r="E107" s="103"/>
    </row>
    <row r="108" spans="1:5" x14ac:dyDescent="0.25">
      <c r="A108" s="108" t="s">
        <v>110</v>
      </c>
      <c r="B108" s="36" t="s">
        <v>111</v>
      </c>
      <c r="C108" s="145"/>
      <c r="D108" s="146"/>
      <c r="E108" s="147"/>
    </row>
    <row r="109" spans="1:5" x14ac:dyDescent="0.25">
      <c r="A109" s="108"/>
      <c r="B109" s="36" t="s">
        <v>112</v>
      </c>
      <c r="C109" s="109">
        <f>D109*12</f>
        <v>2749798.56</v>
      </c>
      <c r="D109" s="87">
        <f>E109*B7</f>
        <v>229149.88</v>
      </c>
      <c r="E109" s="110">
        <v>7.03</v>
      </c>
    </row>
    <row r="110" spans="1:5" ht="15.75" thickBot="1" x14ac:dyDescent="0.3">
      <c r="A110" s="112"/>
      <c r="B110" s="100"/>
      <c r="C110" s="113"/>
      <c r="D110" s="114"/>
      <c r="E110" s="103"/>
    </row>
    <row r="111" spans="1:5" x14ac:dyDescent="0.25">
      <c r="A111" s="104" t="s">
        <v>113</v>
      </c>
      <c r="B111" s="36" t="s">
        <v>111</v>
      </c>
      <c r="C111" s="149"/>
      <c r="D111" s="150"/>
      <c r="E111" s="151"/>
    </row>
    <row r="112" spans="1:5" x14ac:dyDescent="0.25">
      <c r="A112" s="108" t="s">
        <v>114</v>
      </c>
      <c r="B112" s="36" t="s">
        <v>112</v>
      </c>
      <c r="C112" s="109">
        <f>D112*12</f>
        <v>258160.32</v>
      </c>
      <c r="D112" s="87">
        <f>E112*B7</f>
        <v>21513.360000000001</v>
      </c>
      <c r="E112" s="152">
        <v>0.66</v>
      </c>
    </row>
    <row r="113" spans="1:5" ht="15.75" thickBot="1" x14ac:dyDescent="0.3">
      <c r="A113" s="112" t="s">
        <v>115</v>
      </c>
      <c r="B113" s="100"/>
      <c r="C113" s="113"/>
      <c r="D113" s="114"/>
      <c r="E113" s="153">
        <v>0.19</v>
      </c>
    </row>
    <row r="114" spans="1:5" x14ac:dyDescent="0.25">
      <c r="A114" s="104" t="s">
        <v>116</v>
      </c>
      <c r="B114" s="95" t="s">
        <v>117</v>
      </c>
      <c r="C114" s="105">
        <f>D114*12</f>
        <v>258160.32</v>
      </c>
      <c r="D114" s="106">
        <f>E114*B7</f>
        <v>21513.360000000001</v>
      </c>
      <c r="E114" s="98">
        <v>0.66</v>
      </c>
    </row>
    <row r="115" spans="1:5" ht="14.25" customHeight="1" thickBot="1" x14ac:dyDescent="0.3">
      <c r="A115" s="148"/>
      <c r="B115" s="100"/>
      <c r="C115" s="113"/>
      <c r="D115" s="114"/>
      <c r="E115" s="103"/>
    </row>
    <row r="116" spans="1:5" ht="14.25" customHeight="1" x14ac:dyDescent="0.25">
      <c r="A116" s="115"/>
      <c r="B116" s="37"/>
      <c r="C116" s="61"/>
      <c r="D116" s="61"/>
      <c r="E116" s="61"/>
    </row>
    <row r="117" spans="1:5" x14ac:dyDescent="0.25">
      <c r="A117" s="141" t="s">
        <v>119</v>
      </c>
      <c r="B117" s="2"/>
      <c r="C117" s="141"/>
      <c r="D117" s="141"/>
      <c r="E117" s="48"/>
    </row>
    <row r="118" spans="1:5" ht="15.75" x14ac:dyDescent="0.25">
      <c r="A118" s="156" t="s">
        <v>133</v>
      </c>
      <c r="B118" s="156"/>
      <c r="C118" s="157"/>
      <c r="D118" s="157"/>
      <c r="E118" s="158"/>
    </row>
    <row r="119" spans="1:5" ht="15.75" x14ac:dyDescent="0.25">
      <c r="A119" s="156" t="s">
        <v>134</v>
      </c>
      <c r="B119" s="156"/>
      <c r="C119" s="157"/>
      <c r="D119" s="157"/>
      <c r="E119" s="158"/>
    </row>
    <row r="120" spans="1:5" ht="15.75" x14ac:dyDescent="0.25">
      <c r="A120" s="156" t="s">
        <v>154</v>
      </c>
      <c r="B120" s="156"/>
      <c r="C120" s="157"/>
      <c r="D120" s="157"/>
      <c r="E120" s="158"/>
    </row>
    <row r="121" spans="1:5" ht="15.75" x14ac:dyDescent="0.25">
      <c r="A121" s="156" t="s">
        <v>137</v>
      </c>
      <c r="B121" s="156"/>
      <c r="C121" s="157"/>
      <c r="D121" s="157"/>
      <c r="E121" s="158"/>
    </row>
    <row r="122" spans="1:5" ht="15.75" x14ac:dyDescent="0.25">
      <c r="A122" s="156" t="s">
        <v>138</v>
      </c>
      <c r="B122" s="156"/>
      <c r="C122" s="157"/>
      <c r="D122" s="157"/>
      <c r="E122" s="158"/>
    </row>
    <row r="123" spans="1:5" ht="15.75" x14ac:dyDescent="0.25">
      <c r="A123" s="156" t="s">
        <v>120</v>
      </c>
      <c r="B123" s="156"/>
      <c r="C123" s="157"/>
      <c r="D123" s="157"/>
      <c r="E123" s="158"/>
    </row>
    <row r="124" spans="1:5" ht="15.75" x14ac:dyDescent="0.25">
      <c r="A124" s="156" t="s">
        <v>121</v>
      </c>
      <c r="B124" s="156"/>
      <c r="C124" s="157"/>
      <c r="D124" s="157"/>
      <c r="E124" s="158"/>
    </row>
    <row r="125" spans="1:5" ht="15.75" x14ac:dyDescent="0.25">
      <c r="A125" s="156" t="s">
        <v>139</v>
      </c>
      <c r="B125" s="156"/>
      <c r="C125" s="157"/>
      <c r="D125" s="157"/>
      <c r="E125" s="158"/>
    </row>
    <row r="126" spans="1:5" ht="15.75" x14ac:dyDescent="0.25">
      <c r="A126" s="156" t="s">
        <v>122</v>
      </c>
      <c r="B126" s="156"/>
      <c r="C126" s="157"/>
      <c r="D126" s="157"/>
      <c r="E126" s="158"/>
    </row>
    <row r="127" spans="1:5" ht="15.75" x14ac:dyDescent="0.25">
      <c r="A127" s="156" t="s">
        <v>123</v>
      </c>
      <c r="B127" s="156"/>
      <c r="C127" s="157"/>
      <c r="D127" s="157"/>
      <c r="E127" s="158"/>
    </row>
    <row r="128" spans="1:5" ht="15.75" x14ac:dyDescent="0.25">
      <c r="A128" s="156" t="s">
        <v>124</v>
      </c>
      <c r="B128" s="156"/>
      <c r="C128" s="157"/>
      <c r="D128" s="157"/>
      <c r="E128" s="158"/>
    </row>
    <row r="129" spans="1:5" ht="15.75" x14ac:dyDescent="0.25">
      <c r="A129" s="156" t="s">
        <v>125</v>
      </c>
      <c r="B129" s="156"/>
      <c r="C129" s="157"/>
      <c r="D129" s="157"/>
      <c r="E129" s="158"/>
    </row>
    <row r="130" spans="1:5" ht="15.75" x14ac:dyDescent="0.25">
      <c r="A130" s="156" t="s">
        <v>140</v>
      </c>
      <c r="B130" s="156"/>
      <c r="C130" s="157"/>
      <c r="D130" s="157"/>
      <c r="E130" s="158"/>
    </row>
    <row r="131" spans="1:5" ht="15.75" x14ac:dyDescent="0.25">
      <c r="A131" s="156" t="s">
        <v>141</v>
      </c>
      <c r="B131" s="156"/>
      <c r="C131" s="157"/>
      <c r="D131" s="157"/>
      <c r="E131" s="158"/>
    </row>
    <row r="132" spans="1:5" ht="15.75" x14ac:dyDescent="0.25">
      <c r="A132" s="156" t="s">
        <v>126</v>
      </c>
      <c r="B132" s="156"/>
      <c r="C132" s="157"/>
      <c r="D132" s="157"/>
      <c r="E132" s="158"/>
    </row>
    <row r="133" spans="1:5" ht="15.75" x14ac:dyDescent="0.25">
      <c r="A133" s="156" t="s">
        <v>142</v>
      </c>
      <c r="B133" s="156"/>
      <c r="C133" s="157"/>
      <c r="D133" s="157"/>
      <c r="E133" s="158"/>
    </row>
    <row r="134" spans="1:5" ht="15.75" x14ac:dyDescent="0.25">
      <c r="A134" s="156" t="s">
        <v>143</v>
      </c>
      <c r="B134" s="156"/>
      <c r="C134" s="157"/>
      <c r="D134" s="157"/>
      <c r="E134" s="158"/>
    </row>
    <row r="135" spans="1:5" ht="15.75" x14ac:dyDescent="0.25">
      <c r="A135" s="156" t="s">
        <v>144</v>
      </c>
      <c r="B135" s="156"/>
      <c r="C135" s="157"/>
      <c r="D135" s="157"/>
      <c r="E135" s="158"/>
    </row>
    <row r="136" spans="1:5" ht="15.75" x14ac:dyDescent="0.25">
      <c r="A136" s="156" t="s">
        <v>127</v>
      </c>
      <c r="B136" s="156"/>
      <c r="C136" s="157"/>
      <c r="D136" s="157"/>
      <c r="E136" s="158"/>
    </row>
    <row r="137" spans="1:5" ht="15.75" x14ac:dyDescent="0.25">
      <c r="A137" s="156" t="s">
        <v>145</v>
      </c>
      <c r="B137" s="156"/>
      <c r="C137" s="157"/>
      <c r="D137" s="157"/>
      <c r="E137" s="158"/>
    </row>
    <row r="138" spans="1:5" ht="15.75" x14ac:dyDescent="0.25">
      <c r="A138" s="156" t="s">
        <v>146</v>
      </c>
      <c r="B138" s="156"/>
      <c r="C138" s="157"/>
      <c r="D138" s="157"/>
      <c r="E138" s="158"/>
    </row>
    <row r="139" spans="1:5" ht="15.75" x14ac:dyDescent="0.25">
      <c r="A139" s="156" t="s">
        <v>148</v>
      </c>
      <c r="B139" s="156"/>
      <c r="C139" s="157"/>
      <c r="D139" s="157"/>
      <c r="E139" s="158"/>
    </row>
    <row r="140" spans="1:5" ht="15.75" x14ac:dyDescent="0.25">
      <c r="A140" s="156" t="s">
        <v>149</v>
      </c>
      <c r="B140" s="156"/>
      <c r="C140" s="157"/>
      <c r="D140" s="157"/>
      <c r="E140" s="158"/>
    </row>
    <row r="141" spans="1:5" ht="15.75" x14ac:dyDescent="0.25">
      <c r="A141" s="156" t="s">
        <v>150</v>
      </c>
      <c r="B141" s="156"/>
      <c r="C141" s="157"/>
      <c r="D141" s="157"/>
      <c r="E141" s="158"/>
    </row>
    <row r="142" spans="1:5" ht="15.75" x14ac:dyDescent="0.25">
      <c r="A142" s="156" t="s">
        <v>147</v>
      </c>
      <c r="B142" s="156"/>
      <c r="C142" s="157"/>
      <c r="D142" s="157"/>
      <c r="E142" s="158"/>
    </row>
    <row r="143" spans="1:5" ht="15.75" x14ac:dyDescent="0.25">
      <c r="A143" s="156" t="s">
        <v>128</v>
      </c>
      <c r="B143" s="156"/>
      <c r="C143" s="157"/>
      <c r="D143" s="157"/>
      <c r="E143" s="158"/>
    </row>
    <row r="144" spans="1:5" ht="15.75" x14ac:dyDescent="0.25">
      <c r="A144" s="157" t="s">
        <v>129</v>
      </c>
      <c r="B144" s="156"/>
      <c r="C144" s="157"/>
      <c r="D144" s="157"/>
      <c r="E144" s="158"/>
    </row>
    <row r="145" spans="1:5" ht="15.75" x14ac:dyDescent="0.25">
      <c r="A145" s="157" t="s">
        <v>151</v>
      </c>
      <c r="B145" s="156"/>
      <c r="C145" s="157"/>
      <c r="D145" s="157"/>
      <c r="E145" s="158"/>
    </row>
    <row r="146" spans="1:5" ht="15.75" x14ac:dyDescent="0.25">
      <c r="A146" s="157" t="s">
        <v>130</v>
      </c>
      <c r="B146" s="156"/>
      <c r="C146" s="157"/>
      <c r="D146" s="157"/>
      <c r="E146" s="158"/>
    </row>
    <row r="147" spans="1:5" ht="15.75" x14ac:dyDescent="0.25">
      <c r="A147" s="157" t="s">
        <v>131</v>
      </c>
      <c r="B147" s="156"/>
      <c r="C147" s="157"/>
      <c r="D147" s="157"/>
      <c r="E147" s="158"/>
    </row>
    <row r="148" spans="1:5" ht="15.75" x14ac:dyDescent="0.25">
      <c r="A148" s="156"/>
      <c r="B148" s="156"/>
      <c r="C148" s="157"/>
      <c r="D148" s="157"/>
      <c r="E148" s="158"/>
    </row>
    <row r="149" spans="1:5" x14ac:dyDescent="0.25">
      <c r="A149" s="2"/>
      <c r="B149" s="2"/>
      <c r="C149" s="2"/>
      <c r="D149" s="2"/>
      <c r="E149" s="37"/>
    </row>
    <row r="150" spans="1:5" ht="15.75" x14ac:dyDescent="0.25">
      <c r="A150" s="116" t="s">
        <v>132</v>
      </c>
      <c r="B150" s="116"/>
    </row>
  </sheetData>
  <pageMargins left="0" right="0" top="0" bottom="0" header="0.31496062992125984" footer="0.31496062992125984"/>
  <pageSetup paperSize="9" scale="6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A004-4DA2-48A9-BBA8-C0C2BA92CCE0}">
  <sheetPr>
    <pageSetUpPr fitToPage="1"/>
  </sheetPr>
  <dimension ref="A1:H150"/>
  <sheetViews>
    <sheetView topLeftCell="A34" workbookViewId="0">
      <selection activeCell="A3" sqref="A2:H117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9.85546875" customWidth="1"/>
    <col min="7" max="7" width="8.7109375" customWidth="1"/>
    <col min="8" max="8" width="8.28515625" customWidth="1"/>
    <col min="253" max="253" width="34" customWidth="1"/>
    <col min="254" max="254" width="42.85546875" customWidth="1"/>
    <col min="255" max="256" width="14" customWidth="1"/>
    <col min="257" max="257" width="15.28515625" customWidth="1"/>
    <col min="258" max="258" width="12.7109375" customWidth="1"/>
    <col min="509" max="509" width="34" customWidth="1"/>
    <col min="510" max="510" width="42.85546875" customWidth="1"/>
    <col min="511" max="512" width="14" customWidth="1"/>
    <col min="513" max="513" width="15.28515625" customWidth="1"/>
    <col min="514" max="514" width="12.7109375" customWidth="1"/>
    <col min="765" max="765" width="34" customWidth="1"/>
    <col min="766" max="766" width="42.85546875" customWidth="1"/>
    <col min="767" max="768" width="14" customWidth="1"/>
    <col min="769" max="769" width="15.28515625" customWidth="1"/>
    <col min="770" max="770" width="12.7109375" customWidth="1"/>
    <col min="1021" max="1021" width="34" customWidth="1"/>
    <col min="1022" max="1022" width="42.85546875" customWidth="1"/>
    <col min="1023" max="1024" width="14" customWidth="1"/>
    <col min="1025" max="1025" width="15.28515625" customWidth="1"/>
    <col min="1026" max="1026" width="12.7109375" customWidth="1"/>
    <col min="1277" max="1277" width="34" customWidth="1"/>
    <col min="1278" max="1278" width="42.85546875" customWidth="1"/>
    <col min="1279" max="1280" width="14" customWidth="1"/>
    <col min="1281" max="1281" width="15.28515625" customWidth="1"/>
    <col min="1282" max="1282" width="12.7109375" customWidth="1"/>
    <col min="1533" max="1533" width="34" customWidth="1"/>
    <col min="1534" max="1534" width="42.85546875" customWidth="1"/>
    <col min="1535" max="1536" width="14" customWidth="1"/>
    <col min="1537" max="1537" width="15.28515625" customWidth="1"/>
    <col min="1538" max="1538" width="12.7109375" customWidth="1"/>
    <col min="1789" max="1789" width="34" customWidth="1"/>
    <col min="1790" max="1790" width="42.85546875" customWidth="1"/>
    <col min="1791" max="1792" width="14" customWidth="1"/>
    <col min="1793" max="1793" width="15.28515625" customWidth="1"/>
    <col min="1794" max="1794" width="12.7109375" customWidth="1"/>
    <col min="2045" max="2045" width="34" customWidth="1"/>
    <col min="2046" max="2046" width="42.85546875" customWidth="1"/>
    <col min="2047" max="2048" width="14" customWidth="1"/>
    <col min="2049" max="2049" width="15.28515625" customWidth="1"/>
    <col min="2050" max="2050" width="12.7109375" customWidth="1"/>
    <col min="2301" max="2301" width="34" customWidth="1"/>
    <col min="2302" max="2302" width="42.85546875" customWidth="1"/>
    <col min="2303" max="2304" width="14" customWidth="1"/>
    <col min="2305" max="2305" width="15.28515625" customWidth="1"/>
    <col min="2306" max="2306" width="12.7109375" customWidth="1"/>
    <col min="2557" max="2557" width="34" customWidth="1"/>
    <col min="2558" max="2558" width="42.85546875" customWidth="1"/>
    <col min="2559" max="2560" width="14" customWidth="1"/>
    <col min="2561" max="2561" width="15.28515625" customWidth="1"/>
    <col min="2562" max="2562" width="12.7109375" customWidth="1"/>
    <col min="2813" max="2813" width="34" customWidth="1"/>
    <col min="2814" max="2814" width="42.85546875" customWidth="1"/>
    <col min="2815" max="2816" width="14" customWidth="1"/>
    <col min="2817" max="2817" width="15.28515625" customWidth="1"/>
    <col min="2818" max="2818" width="12.7109375" customWidth="1"/>
    <col min="3069" max="3069" width="34" customWidth="1"/>
    <col min="3070" max="3070" width="42.85546875" customWidth="1"/>
    <col min="3071" max="3072" width="14" customWidth="1"/>
    <col min="3073" max="3073" width="15.28515625" customWidth="1"/>
    <col min="3074" max="3074" width="12.7109375" customWidth="1"/>
    <col min="3325" max="3325" width="34" customWidth="1"/>
    <col min="3326" max="3326" width="42.85546875" customWidth="1"/>
    <col min="3327" max="3328" width="14" customWidth="1"/>
    <col min="3329" max="3329" width="15.28515625" customWidth="1"/>
    <col min="3330" max="3330" width="12.7109375" customWidth="1"/>
    <col min="3581" max="3581" width="34" customWidth="1"/>
    <col min="3582" max="3582" width="42.85546875" customWidth="1"/>
    <col min="3583" max="3584" width="14" customWidth="1"/>
    <col min="3585" max="3585" width="15.28515625" customWidth="1"/>
    <col min="3586" max="3586" width="12.7109375" customWidth="1"/>
    <col min="3837" max="3837" width="34" customWidth="1"/>
    <col min="3838" max="3838" width="42.85546875" customWidth="1"/>
    <col min="3839" max="3840" width="14" customWidth="1"/>
    <col min="3841" max="3841" width="15.28515625" customWidth="1"/>
    <col min="3842" max="3842" width="12.7109375" customWidth="1"/>
    <col min="4093" max="4093" width="34" customWidth="1"/>
    <col min="4094" max="4094" width="42.85546875" customWidth="1"/>
    <col min="4095" max="4096" width="14" customWidth="1"/>
    <col min="4097" max="4097" width="15.28515625" customWidth="1"/>
    <col min="4098" max="4098" width="12.7109375" customWidth="1"/>
    <col min="4349" max="4349" width="34" customWidth="1"/>
    <col min="4350" max="4350" width="42.85546875" customWidth="1"/>
    <col min="4351" max="4352" width="14" customWidth="1"/>
    <col min="4353" max="4353" width="15.28515625" customWidth="1"/>
    <col min="4354" max="4354" width="12.7109375" customWidth="1"/>
    <col min="4605" max="4605" width="34" customWidth="1"/>
    <col min="4606" max="4606" width="42.85546875" customWidth="1"/>
    <col min="4607" max="4608" width="14" customWidth="1"/>
    <col min="4609" max="4609" width="15.28515625" customWidth="1"/>
    <col min="4610" max="4610" width="12.7109375" customWidth="1"/>
    <col min="4861" max="4861" width="34" customWidth="1"/>
    <col min="4862" max="4862" width="42.85546875" customWidth="1"/>
    <col min="4863" max="4864" width="14" customWidth="1"/>
    <col min="4865" max="4865" width="15.28515625" customWidth="1"/>
    <col min="4866" max="4866" width="12.7109375" customWidth="1"/>
    <col min="5117" max="5117" width="34" customWidth="1"/>
    <col min="5118" max="5118" width="42.85546875" customWidth="1"/>
    <col min="5119" max="5120" width="14" customWidth="1"/>
    <col min="5121" max="5121" width="15.28515625" customWidth="1"/>
    <col min="5122" max="5122" width="12.7109375" customWidth="1"/>
    <col min="5373" max="5373" width="34" customWidth="1"/>
    <col min="5374" max="5374" width="42.85546875" customWidth="1"/>
    <col min="5375" max="5376" width="14" customWidth="1"/>
    <col min="5377" max="5377" width="15.28515625" customWidth="1"/>
    <col min="5378" max="5378" width="12.7109375" customWidth="1"/>
    <col min="5629" max="5629" width="34" customWidth="1"/>
    <col min="5630" max="5630" width="42.85546875" customWidth="1"/>
    <col min="5631" max="5632" width="14" customWidth="1"/>
    <col min="5633" max="5633" width="15.28515625" customWidth="1"/>
    <col min="5634" max="5634" width="12.7109375" customWidth="1"/>
    <col min="5885" max="5885" width="34" customWidth="1"/>
    <col min="5886" max="5886" width="42.85546875" customWidth="1"/>
    <col min="5887" max="5888" width="14" customWidth="1"/>
    <col min="5889" max="5889" width="15.28515625" customWidth="1"/>
    <col min="5890" max="5890" width="12.7109375" customWidth="1"/>
    <col min="6141" max="6141" width="34" customWidth="1"/>
    <col min="6142" max="6142" width="42.85546875" customWidth="1"/>
    <col min="6143" max="6144" width="14" customWidth="1"/>
    <col min="6145" max="6145" width="15.28515625" customWidth="1"/>
    <col min="6146" max="6146" width="12.7109375" customWidth="1"/>
    <col min="6397" max="6397" width="34" customWidth="1"/>
    <col min="6398" max="6398" width="42.85546875" customWidth="1"/>
    <col min="6399" max="6400" width="14" customWidth="1"/>
    <col min="6401" max="6401" width="15.28515625" customWidth="1"/>
    <col min="6402" max="6402" width="12.7109375" customWidth="1"/>
    <col min="6653" max="6653" width="34" customWidth="1"/>
    <col min="6654" max="6654" width="42.85546875" customWidth="1"/>
    <col min="6655" max="6656" width="14" customWidth="1"/>
    <col min="6657" max="6657" width="15.28515625" customWidth="1"/>
    <col min="6658" max="6658" width="12.7109375" customWidth="1"/>
    <col min="6909" max="6909" width="34" customWidth="1"/>
    <col min="6910" max="6910" width="42.85546875" customWidth="1"/>
    <col min="6911" max="6912" width="14" customWidth="1"/>
    <col min="6913" max="6913" width="15.28515625" customWidth="1"/>
    <col min="6914" max="6914" width="12.7109375" customWidth="1"/>
    <col min="7165" max="7165" width="34" customWidth="1"/>
    <col min="7166" max="7166" width="42.85546875" customWidth="1"/>
    <col min="7167" max="7168" width="14" customWidth="1"/>
    <col min="7169" max="7169" width="15.28515625" customWidth="1"/>
    <col min="7170" max="7170" width="12.7109375" customWidth="1"/>
    <col min="7421" max="7421" width="34" customWidth="1"/>
    <col min="7422" max="7422" width="42.85546875" customWidth="1"/>
    <col min="7423" max="7424" width="14" customWidth="1"/>
    <col min="7425" max="7425" width="15.28515625" customWidth="1"/>
    <col min="7426" max="7426" width="12.7109375" customWidth="1"/>
    <col min="7677" max="7677" width="34" customWidth="1"/>
    <col min="7678" max="7678" width="42.85546875" customWidth="1"/>
    <col min="7679" max="7680" width="14" customWidth="1"/>
    <col min="7681" max="7681" width="15.28515625" customWidth="1"/>
    <col min="7682" max="7682" width="12.7109375" customWidth="1"/>
    <col min="7933" max="7933" width="34" customWidth="1"/>
    <col min="7934" max="7934" width="42.85546875" customWidth="1"/>
    <col min="7935" max="7936" width="14" customWidth="1"/>
    <col min="7937" max="7937" width="15.28515625" customWidth="1"/>
    <col min="7938" max="7938" width="12.7109375" customWidth="1"/>
    <col min="8189" max="8189" width="34" customWidth="1"/>
    <col min="8190" max="8190" width="42.85546875" customWidth="1"/>
    <col min="8191" max="8192" width="14" customWidth="1"/>
    <col min="8193" max="8193" width="15.28515625" customWidth="1"/>
    <col min="8194" max="8194" width="12.7109375" customWidth="1"/>
    <col min="8445" max="8445" width="34" customWidth="1"/>
    <col min="8446" max="8446" width="42.85546875" customWidth="1"/>
    <col min="8447" max="8448" width="14" customWidth="1"/>
    <col min="8449" max="8449" width="15.28515625" customWidth="1"/>
    <col min="8450" max="8450" width="12.7109375" customWidth="1"/>
    <col min="8701" max="8701" width="34" customWidth="1"/>
    <col min="8702" max="8702" width="42.85546875" customWidth="1"/>
    <col min="8703" max="8704" width="14" customWidth="1"/>
    <col min="8705" max="8705" width="15.28515625" customWidth="1"/>
    <col min="8706" max="8706" width="12.7109375" customWidth="1"/>
    <col min="8957" max="8957" width="34" customWidth="1"/>
    <col min="8958" max="8958" width="42.85546875" customWidth="1"/>
    <col min="8959" max="8960" width="14" customWidth="1"/>
    <col min="8961" max="8961" width="15.28515625" customWidth="1"/>
    <col min="8962" max="8962" width="12.7109375" customWidth="1"/>
    <col min="9213" max="9213" width="34" customWidth="1"/>
    <col min="9214" max="9214" width="42.85546875" customWidth="1"/>
    <col min="9215" max="9216" width="14" customWidth="1"/>
    <col min="9217" max="9217" width="15.28515625" customWidth="1"/>
    <col min="9218" max="9218" width="12.7109375" customWidth="1"/>
    <col min="9469" max="9469" width="34" customWidth="1"/>
    <col min="9470" max="9470" width="42.85546875" customWidth="1"/>
    <col min="9471" max="9472" width="14" customWidth="1"/>
    <col min="9473" max="9473" width="15.28515625" customWidth="1"/>
    <col min="9474" max="9474" width="12.7109375" customWidth="1"/>
    <col min="9725" max="9725" width="34" customWidth="1"/>
    <col min="9726" max="9726" width="42.85546875" customWidth="1"/>
    <col min="9727" max="9728" width="14" customWidth="1"/>
    <col min="9729" max="9729" width="15.28515625" customWidth="1"/>
    <col min="9730" max="9730" width="12.7109375" customWidth="1"/>
    <col min="9981" max="9981" width="34" customWidth="1"/>
    <col min="9982" max="9982" width="42.85546875" customWidth="1"/>
    <col min="9983" max="9984" width="14" customWidth="1"/>
    <col min="9985" max="9985" width="15.28515625" customWidth="1"/>
    <col min="9986" max="9986" width="12.7109375" customWidth="1"/>
    <col min="10237" max="10237" width="34" customWidth="1"/>
    <col min="10238" max="10238" width="42.85546875" customWidth="1"/>
    <col min="10239" max="10240" width="14" customWidth="1"/>
    <col min="10241" max="10241" width="15.28515625" customWidth="1"/>
    <col min="10242" max="10242" width="12.7109375" customWidth="1"/>
    <col min="10493" max="10493" width="34" customWidth="1"/>
    <col min="10494" max="10494" width="42.85546875" customWidth="1"/>
    <col min="10495" max="10496" width="14" customWidth="1"/>
    <col min="10497" max="10497" width="15.28515625" customWidth="1"/>
    <col min="10498" max="10498" width="12.7109375" customWidth="1"/>
    <col min="10749" max="10749" width="34" customWidth="1"/>
    <col min="10750" max="10750" width="42.85546875" customWidth="1"/>
    <col min="10751" max="10752" width="14" customWidth="1"/>
    <col min="10753" max="10753" width="15.28515625" customWidth="1"/>
    <col min="10754" max="10754" width="12.7109375" customWidth="1"/>
    <col min="11005" max="11005" width="34" customWidth="1"/>
    <col min="11006" max="11006" width="42.85546875" customWidth="1"/>
    <col min="11007" max="11008" width="14" customWidth="1"/>
    <col min="11009" max="11009" width="15.28515625" customWidth="1"/>
    <col min="11010" max="11010" width="12.7109375" customWidth="1"/>
    <col min="11261" max="11261" width="34" customWidth="1"/>
    <col min="11262" max="11262" width="42.85546875" customWidth="1"/>
    <col min="11263" max="11264" width="14" customWidth="1"/>
    <col min="11265" max="11265" width="15.28515625" customWidth="1"/>
    <col min="11266" max="11266" width="12.7109375" customWidth="1"/>
    <col min="11517" max="11517" width="34" customWidth="1"/>
    <col min="11518" max="11518" width="42.85546875" customWidth="1"/>
    <col min="11519" max="11520" width="14" customWidth="1"/>
    <col min="11521" max="11521" width="15.28515625" customWidth="1"/>
    <col min="11522" max="11522" width="12.7109375" customWidth="1"/>
    <col min="11773" max="11773" width="34" customWidth="1"/>
    <col min="11774" max="11774" width="42.85546875" customWidth="1"/>
    <col min="11775" max="11776" width="14" customWidth="1"/>
    <col min="11777" max="11777" width="15.28515625" customWidth="1"/>
    <col min="11778" max="11778" width="12.7109375" customWidth="1"/>
    <col min="12029" max="12029" width="34" customWidth="1"/>
    <col min="12030" max="12030" width="42.85546875" customWidth="1"/>
    <col min="12031" max="12032" width="14" customWidth="1"/>
    <col min="12033" max="12033" width="15.28515625" customWidth="1"/>
    <col min="12034" max="12034" width="12.7109375" customWidth="1"/>
    <col min="12285" max="12285" width="34" customWidth="1"/>
    <col min="12286" max="12286" width="42.85546875" customWidth="1"/>
    <col min="12287" max="12288" width="14" customWidth="1"/>
    <col min="12289" max="12289" width="15.28515625" customWidth="1"/>
    <col min="12290" max="12290" width="12.7109375" customWidth="1"/>
    <col min="12541" max="12541" width="34" customWidth="1"/>
    <col min="12542" max="12542" width="42.85546875" customWidth="1"/>
    <col min="12543" max="12544" width="14" customWidth="1"/>
    <col min="12545" max="12545" width="15.28515625" customWidth="1"/>
    <col min="12546" max="12546" width="12.7109375" customWidth="1"/>
    <col min="12797" max="12797" width="34" customWidth="1"/>
    <col min="12798" max="12798" width="42.85546875" customWidth="1"/>
    <col min="12799" max="12800" width="14" customWidth="1"/>
    <col min="12801" max="12801" width="15.28515625" customWidth="1"/>
    <col min="12802" max="12802" width="12.7109375" customWidth="1"/>
    <col min="13053" max="13053" width="34" customWidth="1"/>
    <col min="13054" max="13054" width="42.85546875" customWidth="1"/>
    <col min="13055" max="13056" width="14" customWidth="1"/>
    <col min="13057" max="13057" width="15.28515625" customWidth="1"/>
    <col min="13058" max="13058" width="12.7109375" customWidth="1"/>
    <col min="13309" max="13309" width="34" customWidth="1"/>
    <col min="13310" max="13310" width="42.85546875" customWidth="1"/>
    <col min="13311" max="13312" width="14" customWidth="1"/>
    <col min="13313" max="13313" width="15.28515625" customWidth="1"/>
    <col min="13314" max="13314" width="12.7109375" customWidth="1"/>
    <col min="13565" max="13565" width="34" customWidth="1"/>
    <col min="13566" max="13566" width="42.85546875" customWidth="1"/>
    <col min="13567" max="13568" width="14" customWidth="1"/>
    <col min="13569" max="13569" width="15.28515625" customWidth="1"/>
    <col min="13570" max="13570" width="12.7109375" customWidth="1"/>
    <col min="13821" max="13821" width="34" customWidth="1"/>
    <col min="13822" max="13822" width="42.85546875" customWidth="1"/>
    <col min="13823" max="13824" width="14" customWidth="1"/>
    <col min="13825" max="13825" width="15.28515625" customWidth="1"/>
    <col min="13826" max="13826" width="12.7109375" customWidth="1"/>
    <col min="14077" max="14077" width="34" customWidth="1"/>
    <col min="14078" max="14078" width="42.85546875" customWidth="1"/>
    <col min="14079" max="14080" width="14" customWidth="1"/>
    <col min="14081" max="14081" width="15.28515625" customWidth="1"/>
    <col min="14082" max="14082" width="12.7109375" customWidth="1"/>
    <col min="14333" max="14333" width="34" customWidth="1"/>
    <col min="14334" max="14334" width="42.85546875" customWidth="1"/>
    <col min="14335" max="14336" width="14" customWidth="1"/>
    <col min="14337" max="14337" width="15.28515625" customWidth="1"/>
    <col min="14338" max="14338" width="12.7109375" customWidth="1"/>
    <col min="14589" max="14589" width="34" customWidth="1"/>
    <col min="14590" max="14590" width="42.85546875" customWidth="1"/>
    <col min="14591" max="14592" width="14" customWidth="1"/>
    <col min="14593" max="14593" width="15.28515625" customWidth="1"/>
    <col min="14594" max="14594" width="12.7109375" customWidth="1"/>
    <col min="14845" max="14845" width="34" customWidth="1"/>
    <col min="14846" max="14846" width="42.85546875" customWidth="1"/>
    <col min="14847" max="14848" width="14" customWidth="1"/>
    <col min="14849" max="14849" width="15.28515625" customWidth="1"/>
    <col min="14850" max="14850" width="12.7109375" customWidth="1"/>
    <col min="15101" max="15101" width="34" customWidth="1"/>
    <col min="15102" max="15102" width="42.85546875" customWidth="1"/>
    <col min="15103" max="15104" width="14" customWidth="1"/>
    <col min="15105" max="15105" width="15.28515625" customWidth="1"/>
    <col min="15106" max="15106" width="12.7109375" customWidth="1"/>
    <col min="15357" max="15357" width="34" customWidth="1"/>
    <col min="15358" max="15358" width="42.85546875" customWidth="1"/>
    <col min="15359" max="15360" width="14" customWidth="1"/>
    <col min="15361" max="15361" width="15.28515625" customWidth="1"/>
    <col min="15362" max="15362" width="12.7109375" customWidth="1"/>
    <col min="15613" max="15613" width="34" customWidth="1"/>
    <col min="15614" max="15614" width="42.85546875" customWidth="1"/>
    <col min="15615" max="15616" width="14" customWidth="1"/>
    <col min="15617" max="15617" width="15.28515625" customWidth="1"/>
    <col min="15618" max="15618" width="12.7109375" customWidth="1"/>
    <col min="15869" max="15869" width="34" customWidth="1"/>
    <col min="15870" max="15870" width="42.85546875" customWidth="1"/>
    <col min="15871" max="15872" width="14" customWidth="1"/>
    <col min="15873" max="15873" width="15.28515625" customWidth="1"/>
    <col min="15874" max="15874" width="12.7109375" customWidth="1"/>
    <col min="16125" max="16125" width="34" customWidth="1"/>
    <col min="16126" max="16126" width="42.85546875" customWidth="1"/>
    <col min="16127" max="16128" width="14" customWidth="1"/>
    <col min="16129" max="16129" width="15.28515625" customWidth="1"/>
    <col min="16130" max="16130" width="12.7109375" customWidth="1"/>
  </cols>
  <sheetData>
    <row r="1" spans="1:5" ht="18.75" x14ac:dyDescent="0.3">
      <c r="A1" s="5"/>
    </row>
    <row r="2" spans="1:5" ht="18.75" x14ac:dyDescent="0.3">
      <c r="A2" s="3" t="s">
        <v>0</v>
      </c>
      <c r="B2" s="3"/>
      <c r="C2" s="3"/>
      <c r="D2" s="3"/>
      <c r="E2" s="1"/>
    </row>
    <row r="3" spans="1:5" ht="18.75" x14ac:dyDescent="0.3">
      <c r="A3" s="4" t="s">
        <v>152</v>
      </c>
      <c r="B3" s="4"/>
      <c r="C3" s="4"/>
      <c r="D3" s="4"/>
      <c r="E3" s="2"/>
    </row>
    <row r="4" spans="1:5" ht="18.75" x14ac:dyDescent="0.3">
      <c r="A4" s="5" t="s">
        <v>102</v>
      </c>
      <c r="B4" s="5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6" t="s">
        <v>1</v>
      </c>
      <c r="B6" s="7"/>
      <c r="C6" s="8"/>
      <c r="D6" s="8"/>
      <c r="E6" s="9"/>
    </row>
    <row r="7" spans="1:5" x14ac:dyDescent="0.25">
      <c r="A7" s="10" t="s">
        <v>2</v>
      </c>
      <c r="B7" s="11">
        <f>B9+B10</f>
        <v>32596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31086</v>
      </c>
      <c r="C9" s="12"/>
      <c r="D9" s="12"/>
      <c r="E9" s="13"/>
    </row>
    <row r="10" spans="1:5" x14ac:dyDescent="0.25">
      <c r="A10" s="10" t="s">
        <v>6</v>
      </c>
      <c r="B10" s="15">
        <v>1510</v>
      </c>
      <c r="C10" s="2"/>
      <c r="D10" s="2"/>
      <c r="E10" s="19"/>
    </row>
    <row r="11" spans="1:5" x14ac:dyDescent="0.25">
      <c r="A11" s="20" t="s">
        <v>7</v>
      </c>
      <c r="B11" s="142" t="s">
        <v>95</v>
      </c>
      <c r="C11" s="22"/>
      <c r="D11" s="22"/>
      <c r="E11" s="23"/>
    </row>
    <row r="12" spans="1:5" x14ac:dyDescent="0.25">
      <c r="A12" s="24" t="s">
        <v>8</v>
      </c>
      <c r="B12" s="21">
        <v>12</v>
      </c>
      <c r="C12" s="22"/>
      <c r="D12" s="22"/>
      <c r="E12" s="23"/>
    </row>
    <row r="13" spans="1:5" ht="15.75" thickBot="1" x14ac:dyDescent="0.3">
      <c r="A13" s="25" t="s">
        <v>9</v>
      </c>
      <c r="B13" s="26">
        <v>3813</v>
      </c>
      <c r="C13" s="27"/>
      <c r="D13" s="27"/>
      <c r="E13" s="28"/>
    </row>
    <row r="14" spans="1:5" x14ac:dyDescent="0.25">
      <c r="A14" s="29"/>
      <c r="B14" s="30"/>
      <c r="C14" s="31" t="s">
        <v>10</v>
      </c>
      <c r="D14" s="32" t="s">
        <v>10</v>
      </c>
      <c r="E14" s="33" t="s">
        <v>11</v>
      </c>
    </row>
    <row r="15" spans="1:5" x14ac:dyDescent="0.25">
      <c r="A15" s="35" t="s">
        <v>12</v>
      </c>
      <c r="B15" s="36" t="s">
        <v>13</v>
      </c>
      <c r="C15" s="37" t="s">
        <v>14</v>
      </c>
      <c r="D15" s="38" t="s">
        <v>14</v>
      </c>
      <c r="E15" s="39" t="s">
        <v>15</v>
      </c>
    </row>
    <row r="16" spans="1:5" x14ac:dyDescent="0.25">
      <c r="A16" s="35" t="s">
        <v>16</v>
      </c>
      <c r="B16" s="36" t="s">
        <v>17</v>
      </c>
      <c r="C16" s="37" t="s">
        <v>18</v>
      </c>
      <c r="D16" s="38" t="s">
        <v>19</v>
      </c>
      <c r="E16" s="40" t="s">
        <v>20</v>
      </c>
    </row>
    <row r="17" spans="1:8" x14ac:dyDescent="0.25">
      <c r="A17" s="41"/>
      <c r="B17" s="42"/>
      <c r="C17" s="2" t="s">
        <v>21</v>
      </c>
      <c r="D17" s="43" t="s">
        <v>21</v>
      </c>
      <c r="E17" s="39" t="s">
        <v>22</v>
      </c>
    </row>
    <row r="18" spans="1:8" ht="15.75" thickBot="1" x14ac:dyDescent="0.3">
      <c r="A18" s="41"/>
      <c r="B18" s="42"/>
      <c r="C18" s="37" t="s">
        <v>23</v>
      </c>
      <c r="D18" s="38" t="s">
        <v>23</v>
      </c>
      <c r="E18" s="39" t="s">
        <v>23</v>
      </c>
    </row>
    <row r="19" spans="1:8" ht="59.25" customHeight="1" x14ac:dyDescent="0.25">
      <c r="A19" s="44" t="s">
        <v>24</v>
      </c>
      <c r="B19" s="45"/>
      <c r="C19" s="124">
        <f>E19*B7*12</f>
        <v>1560696.48</v>
      </c>
      <c r="D19" s="46">
        <f>C19/12</f>
        <v>130058.04</v>
      </c>
      <c r="E19" s="47">
        <v>3.99</v>
      </c>
      <c r="F19" s="48">
        <v>3.84</v>
      </c>
      <c r="G19" s="76">
        <f>E19-F19</f>
        <v>0.15000000000000036</v>
      </c>
      <c r="H19" s="76">
        <f>G19/F19*100</f>
        <v>3.9062500000000098</v>
      </c>
    </row>
    <row r="20" spans="1:8" ht="160.5" customHeight="1" x14ac:dyDescent="0.25">
      <c r="A20" s="49" t="s">
        <v>82</v>
      </c>
      <c r="B20" s="119" t="s">
        <v>83</v>
      </c>
      <c r="C20" s="125"/>
      <c r="D20" s="50"/>
      <c r="E20" s="121"/>
      <c r="F20" s="37"/>
      <c r="H20" s="76"/>
    </row>
    <row r="21" spans="1:8" ht="155.25" hidden="1" customHeight="1" x14ac:dyDescent="0.25">
      <c r="A21" s="117"/>
      <c r="B21" s="51"/>
      <c r="C21" s="126"/>
      <c r="D21" s="120"/>
      <c r="E21" s="122"/>
      <c r="F21" s="37"/>
      <c r="H21" s="76"/>
    </row>
    <row r="22" spans="1:8" ht="42.75" x14ac:dyDescent="0.25">
      <c r="A22" s="52" t="s">
        <v>27</v>
      </c>
      <c r="B22" s="53"/>
      <c r="C22" s="127">
        <f>E22*B7*12</f>
        <v>1095225.5999999999</v>
      </c>
      <c r="D22" s="54">
        <f>C22/12</f>
        <v>91268.799999999988</v>
      </c>
      <c r="E22" s="123">
        <v>2.8</v>
      </c>
      <c r="F22" s="37">
        <v>2.69</v>
      </c>
      <c r="G22" s="76">
        <f>E22-F22</f>
        <v>0.10999999999999988</v>
      </c>
      <c r="H22" s="76">
        <f>G22/F22*100</f>
        <v>4.0892193308550135</v>
      </c>
    </row>
    <row r="23" spans="1:8" ht="149.25" customHeight="1" x14ac:dyDescent="0.25">
      <c r="A23" s="49" t="s">
        <v>82</v>
      </c>
      <c r="B23" s="119" t="s">
        <v>84</v>
      </c>
      <c r="C23" s="128"/>
      <c r="D23" s="55"/>
      <c r="E23" s="123"/>
      <c r="F23" s="37"/>
      <c r="H23" s="76"/>
    </row>
    <row r="24" spans="1:8" x14ac:dyDescent="0.25">
      <c r="A24" s="56" t="s">
        <v>28</v>
      </c>
      <c r="B24" s="57" t="s">
        <v>29</v>
      </c>
      <c r="C24" s="129">
        <f>E24*12*B7</f>
        <v>524143.68000000005</v>
      </c>
      <c r="D24" s="58">
        <f>C24/12</f>
        <v>43678.640000000007</v>
      </c>
      <c r="E24" s="59">
        <v>1.34</v>
      </c>
      <c r="F24" s="37">
        <v>1.34</v>
      </c>
      <c r="G24" s="76">
        <f>E24-F24</f>
        <v>0</v>
      </c>
      <c r="H24" s="76">
        <f>G24/F24*100</f>
        <v>0</v>
      </c>
    </row>
    <row r="25" spans="1:8" x14ac:dyDescent="0.25">
      <c r="A25" s="60" t="s">
        <v>30</v>
      </c>
      <c r="B25" s="36" t="s">
        <v>31</v>
      </c>
      <c r="C25" s="130"/>
      <c r="D25" s="62"/>
      <c r="E25" s="63" t="s">
        <v>21</v>
      </c>
      <c r="F25" s="37"/>
      <c r="H25" s="76"/>
    </row>
    <row r="26" spans="1:8" x14ac:dyDescent="0.25">
      <c r="A26" s="60" t="s">
        <v>32</v>
      </c>
      <c r="B26" s="36" t="s">
        <v>33</v>
      </c>
      <c r="C26" s="130"/>
      <c r="D26" s="62"/>
      <c r="E26" s="63"/>
      <c r="F26" s="37"/>
      <c r="H26" s="76"/>
    </row>
    <row r="27" spans="1:8" x14ac:dyDescent="0.25">
      <c r="A27" s="60"/>
      <c r="B27" s="36"/>
      <c r="C27" s="130"/>
      <c r="D27" s="62"/>
      <c r="E27" s="63"/>
      <c r="F27" s="37"/>
      <c r="H27" s="76"/>
    </row>
    <row r="28" spans="1:8" x14ac:dyDescent="0.25">
      <c r="A28" s="56" t="s">
        <v>34</v>
      </c>
      <c r="B28" s="57" t="s">
        <v>35</v>
      </c>
      <c r="C28" s="129">
        <f>E28*12*B7</f>
        <v>89964.96</v>
      </c>
      <c r="D28" s="58">
        <f>C28/12</f>
        <v>7497.0800000000008</v>
      </c>
      <c r="E28" s="59">
        <v>0.23</v>
      </c>
      <c r="F28" s="37">
        <v>0.23</v>
      </c>
      <c r="G28" s="76">
        <f>E28-F28</f>
        <v>0</v>
      </c>
      <c r="H28" s="76">
        <f>G28/F28*100</f>
        <v>0</v>
      </c>
    </row>
    <row r="29" spans="1:8" x14ac:dyDescent="0.25">
      <c r="A29" s="60" t="s">
        <v>36</v>
      </c>
      <c r="B29" s="36"/>
      <c r="C29" s="130"/>
      <c r="D29" s="62"/>
      <c r="E29" s="63"/>
      <c r="F29" s="37"/>
      <c r="H29" s="76"/>
    </row>
    <row r="30" spans="1:8" x14ac:dyDescent="0.25">
      <c r="A30" s="64" t="s">
        <v>37</v>
      </c>
      <c r="B30" s="65"/>
      <c r="C30" s="131"/>
      <c r="D30" s="66"/>
      <c r="E30" s="67"/>
      <c r="F30" s="48"/>
      <c r="H30" s="76"/>
    </row>
    <row r="31" spans="1:8" ht="28.5" x14ac:dyDescent="0.25">
      <c r="A31" s="68" t="s">
        <v>38</v>
      </c>
      <c r="B31" s="57"/>
      <c r="C31" s="132">
        <f>E31*12*B7</f>
        <v>2030078.8800000001</v>
      </c>
      <c r="D31" s="69">
        <f>C31/12</f>
        <v>169173.24000000002</v>
      </c>
      <c r="E31" s="70">
        <v>5.19</v>
      </c>
      <c r="F31" s="37">
        <v>5.19</v>
      </c>
      <c r="G31" s="76">
        <f>E31-F31</f>
        <v>0</v>
      </c>
      <c r="H31" s="76">
        <f>G31/F31*100</f>
        <v>0</v>
      </c>
    </row>
    <row r="32" spans="1:8" x14ac:dyDescent="0.25">
      <c r="A32" s="41" t="s">
        <v>39</v>
      </c>
      <c r="B32" s="71" t="s">
        <v>40</v>
      </c>
      <c r="C32" s="133"/>
      <c r="D32" s="72"/>
      <c r="E32" s="73"/>
      <c r="F32" s="37"/>
      <c r="H32" s="76"/>
    </row>
    <row r="33" spans="1:8" x14ac:dyDescent="0.25">
      <c r="A33" s="41" t="s">
        <v>41</v>
      </c>
      <c r="B33" s="74" t="s">
        <v>42</v>
      </c>
      <c r="C33" s="133"/>
      <c r="D33" s="72"/>
      <c r="E33" s="73"/>
      <c r="F33" s="37"/>
      <c r="H33" s="76"/>
    </row>
    <row r="34" spans="1:8" x14ac:dyDescent="0.25">
      <c r="A34" s="41" t="s">
        <v>43</v>
      </c>
      <c r="B34" s="74" t="s">
        <v>44</v>
      </c>
      <c r="C34" s="133"/>
      <c r="D34" s="72"/>
      <c r="E34" s="73"/>
      <c r="F34" s="48"/>
      <c r="H34" s="76"/>
    </row>
    <row r="35" spans="1:8" x14ac:dyDescent="0.25">
      <c r="A35" s="41" t="s">
        <v>45</v>
      </c>
      <c r="B35" s="74" t="s">
        <v>46</v>
      </c>
      <c r="C35" s="133"/>
      <c r="D35" s="72"/>
      <c r="E35" s="73"/>
      <c r="F35" s="48"/>
      <c r="H35" s="76"/>
    </row>
    <row r="36" spans="1:8" x14ac:dyDescent="0.25">
      <c r="A36" s="41" t="s">
        <v>96</v>
      </c>
      <c r="B36" s="74"/>
      <c r="C36" s="133"/>
      <c r="D36" s="72"/>
      <c r="E36" s="73"/>
      <c r="F36" s="48"/>
      <c r="H36" s="76"/>
    </row>
    <row r="37" spans="1:8" x14ac:dyDescent="0.25">
      <c r="A37" s="41" t="s">
        <v>97</v>
      </c>
      <c r="B37" s="74" t="s">
        <v>48</v>
      </c>
      <c r="C37" s="133"/>
      <c r="D37" s="72"/>
      <c r="E37" s="73"/>
      <c r="F37" s="48"/>
      <c r="H37" s="76"/>
    </row>
    <row r="38" spans="1:8" x14ac:dyDescent="0.25">
      <c r="A38" s="75" t="s">
        <v>47</v>
      </c>
      <c r="B38" s="74" t="s">
        <v>60</v>
      </c>
      <c r="C38" s="133"/>
      <c r="D38" s="72"/>
      <c r="E38" s="73"/>
      <c r="F38" s="48"/>
      <c r="H38" s="76"/>
    </row>
    <row r="39" spans="1:8" x14ac:dyDescent="0.25">
      <c r="A39" s="75" t="s">
        <v>94</v>
      </c>
      <c r="B39" s="74"/>
      <c r="C39" s="133"/>
      <c r="D39" s="72"/>
      <c r="E39" s="73"/>
      <c r="F39" s="48"/>
      <c r="H39" s="76"/>
    </row>
    <row r="40" spans="1:8" x14ac:dyDescent="0.25">
      <c r="A40" s="75" t="s">
        <v>93</v>
      </c>
      <c r="B40" s="74" t="s">
        <v>49</v>
      </c>
      <c r="C40" s="133"/>
      <c r="D40" s="72"/>
      <c r="E40" s="73"/>
      <c r="F40" s="48"/>
      <c r="H40" s="76"/>
    </row>
    <row r="41" spans="1:8" x14ac:dyDescent="0.25">
      <c r="A41" s="75" t="s">
        <v>50</v>
      </c>
      <c r="B41" s="74"/>
      <c r="C41" s="133"/>
      <c r="D41" s="72"/>
      <c r="E41" s="73"/>
      <c r="F41" s="48"/>
      <c r="H41" s="76"/>
    </row>
    <row r="42" spans="1:8" x14ac:dyDescent="0.25">
      <c r="A42" s="75" t="s">
        <v>51</v>
      </c>
      <c r="B42" s="74" t="s">
        <v>25</v>
      </c>
      <c r="C42" s="133"/>
      <c r="D42" s="72"/>
      <c r="E42" s="73"/>
      <c r="F42" s="48"/>
      <c r="H42" s="76"/>
    </row>
    <row r="43" spans="1:8" x14ac:dyDescent="0.25">
      <c r="A43" s="75" t="s">
        <v>52</v>
      </c>
      <c r="B43" s="74"/>
      <c r="C43" s="133"/>
      <c r="D43" s="72"/>
      <c r="E43" s="73"/>
      <c r="F43" s="48"/>
      <c r="H43" s="76"/>
    </row>
    <row r="44" spans="1:8" x14ac:dyDescent="0.25">
      <c r="A44" s="75" t="s">
        <v>91</v>
      </c>
      <c r="B44" s="74"/>
      <c r="C44" s="133"/>
      <c r="D44" s="72"/>
      <c r="E44" s="73"/>
      <c r="F44" s="48"/>
      <c r="H44" s="76"/>
    </row>
    <row r="45" spans="1:8" x14ac:dyDescent="0.25">
      <c r="A45" s="75" t="s">
        <v>92</v>
      </c>
      <c r="B45" s="74" t="s">
        <v>26</v>
      </c>
      <c r="C45" s="133"/>
      <c r="D45" s="72"/>
      <c r="E45" s="73"/>
      <c r="F45" s="48"/>
      <c r="H45" s="76"/>
    </row>
    <row r="46" spans="1:8" x14ac:dyDescent="0.25">
      <c r="A46" s="41"/>
      <c r="B46" s="36"/>
      <c r="C46" s="35"/>
      <c r="D46" s="38"/>
      <c r="E46" s="39"/>
      <c r="F46" s="48"/>
      <c r="H46" s="76"/>
    </row>
    <row r="47" spans="1:8" ht="44.25" customHeight="1" x14ac:dyDescent="0.25">
      <c r="A47" s="68" t="s">
        <v>53</v>
      </c>
      <c r="B47" s="57"/>
      <c r="C47" s="129">
        <f>E47*12*B7</f>
        <v>3602509.9200000004</v>
      </c>
      <c r="D47" s="58">
        <f>C47/12</f>
        <v>300209.16000000003</v>
      </c>
      <c r="E47" s="59">
        <v>9.2100000000000009</v>
      </c>
      <c r="F47" s="48">
        <v>8.73</v>
      </c>
      <c r="G47" s="76">
        <f>E47-F47</f>
        <v>0.48000000000000043</v>
      </c>
      <c r="H47" s="76">
        <f>G47/F47*100</f>
        <v>5.4982817869415852</v>
      </c>
    </row>
    <row r="48" spans="1:8" x14ac:dyDescent="0.25">
      <c r="A48" s="77" t="s">
        <v>54</v>
      </c>
      <c r="B48" s="57"/>
      <c r="C48" s="134"/>
      <c r="D48" s="78"/>
      <c r="E48" s="79"/>
      <c r="F48" s="118"/>
      <c r="H48" s="76"/>
    </row>
    <row r="49" spans="1:8" x14ac:dyDescent="0.25">
      <c r="A49" s="80" t="s">
        <v>55</v>
      </c>
      <c r="B49" s="65"/>
      <c r="C49" s="135"/>
      <c r="D49" s="81"/>
      <c r="E49" s="82"/>
      <c r="F49" s="37"/>
      <c r="H49" s="76"/>
    </row>
    <row r="50" spans="1:8" x14ac:dyDescent="0.25">
      <c r="A50" s="83" t="s">
        <v>56</v>
      </c>
      <c r="B50" s="36"/>
      <c r="C50" s="35"/>
      <c r="D50" s="38"/>
      <c r="E50" s="39"/>
      <c r="F50" s="37"/>
      <c r="H50" s="76"/>
    </row>
    <row r="51" spans="1:8" x14ac:dyDescent="0.25">
      <c r="A51" s="83" t="s">
        <v>57</v>
      </c>
      <c r="B51" s="36" t="s">
        <v>58</v>
      </c>
      <c r="C51" s="35"/>
      <c r="D51" s="38"/>
      <c r="E51" s="39"/>
      <c r="F51" s="37"/>
      <c r="H51" s="76"/>
    </row>
    <row r="52" spans="1:8" x14ac:dyDescent="0.25">
      <c r="A52" s="84" t="s">
        <v>59</v>
      </c>
      <c r="B52" s="36" t="s">
        <v>60</v>
      </c>
      <c r="C52" s="35"/>
      <c r="D52" s="38"/>
      <c r="E52" s="39"/>
      <c r="F52" s="37"/>
      <c r="H52" s="76"/>
    </row>
    <row r="53" spans="1:8" x14ac:dyDescent="0.25">
      <c r="A53" s="83" t="s">
        <v>61</v>
      </c>
      <c r="B53" s="36" t="s">
        <v>58</v>
      </c>
      <c r="C53" s="35"/>
      <c r="D53" s="38"/>
      <c r="E53" s="39"/>
      <c r="F53" s="37"/>
      <c r="H53" s="76"/>
    </row>
    <row r="54" spans="1:8" x14ac:dyDescent="0.25">
      <c r="A54" s="84" t="s">
        <v>79</v>
      </c>
      <c r="B54" s="36" t="s">
        <v>60</v>
      </c>
      <c r="C54" s="35"/>
      <c r="D54" s="38"/>
      <c r="E54" s="39"/>
      <c r="F54" s="37"/>
      <c r="H54" s="76"/>
    </row>
    <row r="55" spans="1:8" x14ac:dyDescent="0.25">
      <c r="A55" s="84" t="s">
        <v>62</v>
      </c>
      <c r="B55" s="36" t="s">
        <v>60</v>
      </c>
      <c r="C55" s="35"/>
      <c r="D55" s="38"/>
      <c r="E55" s="39"/>
      <c r="F55" s="37"/>
      <c r="H55" s="76"/>
    </row>
    <row r="56" spans="1:8" x14ac:dyDescent="0.25">
      <c r="A56" s="84" t="s">
        <v>63</v>
      </c>
      <c r="B56" s="36" t="s">
        <v>58</v>
      </c>
      <c r="C56" s="35"/>
      <c r="D56" s="38"/>
      <c r="E56" s="39"/>
      <c r="F56" s="37"/>
      <c r="H56" s="76"/>
    </row>
    <row r="57" spans="1:8" x14ac:dyDescent="0.25">
      <c r="A57" s="84" t="s">
        <v>78</v>
      </c>
      <c r="B57" s="36" t="s">
        <v>58</v>
      </c>
      <c r="C57" s="35"/>
      <c r="D57" s="38"/>
      <c r="E57" s="39"/>
      <c r="F57" s="37"/>
      <c r="H57" s="76"/>
    </row>
    <row r="58" spans="1:8" x14ac:dyDescent="0.25">
      <c r="A58" s="85"/>
      <c r="B58" s="65"/>
      <c r="C58" s="135"/>
      <c r="D58" s="81"/>
      <c r="E58" s="82"/>
      <c r="F58" s="37"/>
      <c r="H58" s="76"/>
    </row>
    <row r="59" spans="1:8" x14ac:dyDescent="0.25">
      <c r="A59" s="86" t="s">
        <v>64</v>
      </c>
      <c r="B59" s="57"/>
      <c r="C59" s="134"/>
      <c r="D59" s="78"/>
      <c r="E59" s="79"/>
      <c r="F59" s="37"/>
      <c r="H59" s="76"/>
    </row>
    <row r="60" spans="1:8" x14ac:dyDescent="0.25">
      <c r="A60" s="85" t="s">
        <v>65</v>
      </c>
      <c r="B60" s="65"/>
      <c r="C60" s="135"/>
      <c r="D60" s="81"/>
      <c r="E60" s="82"/>
      <c r="F60" s="37"/>
      <c r="H60" s="76"/>
    </row>
    <row r="61" spans="1:8" x14ac:dyDescent="0.25">
      <c r="A61" s="41" t="s">
        <v>66</v>
      </c>
      <c r="B61" s="36"/>
      <c r="C61" s="35"/>
      <c r="D61" s="38"/>
      <c r="E61" s="39"/>
      <c r="F61" s="37"/>
      <c r="H61" s="76"/>
    </row>
    <row r="62" spans="1:8" x14ac:dyDescent="0.25">
      <c r="A62" s="41" t="s">
        <v>57</v>
      </c>
      <c r="B62" s="36" t="s">
        <v>58</v>
      </c>
      <c r="C62" s="35"/>
      <c r="D62" s="38"/>
      <c r="E62" s="39"/>
      <c r="F62" s="37"/>
      <c r="H62" s="76"/>
    </row>
    <row r="63" spans="1:8" x14ac:dyDescent="0.25">
      <c r="A63" s="84" t="s">
        <v>62</v>
      </c>
      <c r="B63" s="36" t="s">
        <v>67</v>
      </c>
      <c r="C63" s="35"/>
      <c r="D63" s="38"/>
      <c r="E63" s="39"/>
      <c r="F63" s="37"/>
      <c r="H63" s="76"/>
    </row>
    <row r="64" spans="1:8" x14ac:dyDescent="0.25">
      <c r="A64" s="84" t="s">
        <v>63</v>
      </c>
      <c r="B64" s="36" t="s">
        <v>58</v>
      </c>
      <c r="C64" s="35"/>
      <c r="D64" s="38"/>
      <c r="E64" s="39"/>
      <c r="F64" s="37"/>
      <c r="H64" s="76"/>
    </row>
    <row r="65" spans="1:8" x14ac:dyDescent="0.25">
      <c r="A65" s="84" t="s">
        <v>100</v>
      </c>
      <c r="B65" s="36" t="s">
        <v>67</v>
      </c>
      <c r="C65" s="35"/>
      <c r="D65" s="38"/>
      <c r="E65" s="39"/>
      <c r="F65" s="37"/>
      <c r="H65" s="76"/>
    </row>
    <row r="66" spans="1:8" x14ac:dyDescent="0.25">
      <c r="A66" s="84" t="s">
        <v>77</v>
      </c>
      <c r="B66" s="36" t="s">
        <v>58</v>
      </c>
      <c r="C66" s="35"/>
      <c r="D66" s="38"/>
      <c r="E66" s="39"/>
      <c r="F66" s="37"/>
      <c r="H66" s="76"/>
    </row>
    <row r="67" spans="1:8" x14ac:dyDescent="0.25">
      <c r="A67" s="41"/>
      <c r="B67" s="36"/>
      <c r="C67" s="35"/>
      <c r="D67" s="38"/>
      <c r="E67" s="39"/>
      <c r="F67" s="37"/>
      <c r="H67" s="76"/>
    </row>
    <row r="68" spans="1:8" x14ac:dyDescent="0.25">
      <c r="A68" s="56" t="s">
        <v>101</v>
      </c>
      <c r="B68" s="57" t="s">
        <v>68</v>
      </c>
      <c r="C68" s="129">
        <f>E68*12*B7</f>
        <v>43026.720000000001</v>
      </c>
      <c r="D68" s="58">
        <f>C68/12</f>
        <v>3585.56</v>
      </c>
      <c r="E68" s="59">
        <v>0.11</v>
      </c>
      <c r="F68" s="37">
        <v>0.11</v>
      </c>
      <c r="G68" s="76">
        <f>E68-F68</f>
        <v>0</v>
      </c>
      <c r="H68" s="76">
        <f>G68/F68*100</f>
        <v>0</v>
      </c>
    </row>
    <row r="69" spans="1:8" x14ac:dyDescent="0.25">
      <c r="A69" s="64" t="s">
        <v>69</v>
      </c>
      <c r="B69" s="65" t="s">
        <v>80</v>
      </c>
      <c r="C69" s="130"/>
      <c r="D69" s="62"/>
      <c r="E69" s="63"/>
      <c r="F69" s="37"/>
      <c r="H69" s="76"/>
    </row>
    <row r="70" spans="1:8" x14ac:dyDescent="0.25">
      <c r="A70" s="56" t="s">
        <v>104</v>
      </c>
      <c r="B70" s="57" t="s">
        <v>35</v>
      </c>
      <c r="C70" s="129">
        <f>E70*12*B7</f>
        <v>46938.239999999998</v>
      </c>
      <c r="D70" s="58">
        <f>C70/12</f>
        <v>3911.52</v>
      </c>
      <c r="E70" s="143">
        <v>0.12</v>
      </c>
      <c r="F70" s="37">
        <f>1.73+0.68</f>
        <v>2.41</v>
      </c>
      <c r="G70" s="76">
        <f>E70-F70</f>
        <v>-2.29</v>
      </c>
      <c r="H70" s="76">
        <f>G70/F70*100</f>
        <v>-95.020746887966794</v>
      </c>
    </row>
    <row r="71" spans="1:8" x14ac:dyDescent="0.25">
      <c r="A71" s="60" t="s">
        <v>103</v>
      </c>
      <c r="B71" s="65"/>
      <c r="C71" s="144"/>
      <c r="D71" s="66"/>
      <c r="E71" s="67"/>
      <c r="F71" s="37"/>
      <c r="H71" s="76"/>
    </row>
    <row r="72" spans="1:8" x14ac:dyDescent="0.25">
      <c r="A72" s="56" t="s">
        <v>105</v>
      </c>
      <c r="B72" s="57" t="s">
        <v>70</v>
      </c>
      <c r="C72" s="129">
        <f>E72*12*B7</f>
        <v>774480.96</v>
      </c>
      <c r="D72" s="87">
        <f>C72/12</f>
        <v>64540.079999999994</v>
      </c>
      <c r="E72" s="59">
        <v>1.98</v>
      </c>
      <c r="F72" s="37">
        <v>1.98</v>
      </c>
      <c r="H72" s="76"/>
    </row>
    <row r="73" spans="1:8" x14ac:dyDescent="0.25">
      <c r="A73" s="83"/>
      <c r="B73" s="65"/>
      <c r="C73" s="131"/>
      <c r="D73" s="66"/>
      <c r="E73" s="67"/>
      <c r="F73" s="37"/>
      <c r="H73" s="76"/>
    </row>
    <row r="74" spans="1:8" x14ac:dyDescent="0.25">
      <c r="A74" s="56" t="s">
        <v>106</v>
      </c>
      <c r="B74" s="57" t="s">
        <v>35</v>
      </c>
      <c r="C74" s="129">
        <f>E74*12*B7</f>
        <v>265983.35999999999</v>
      </c>
      <c r="D74" s="58">
        <f>C74/12</f>
        <v>22165.279999999999</v>
      </c>
      <c r="E74" s="88">
        <v>0.68</v>
      </c>
      <c r="F74" s="37">
        <v>0.65</v>
      </c>
      <c r="G74" s="76">
        <f>E74-F74</f>
        <v>3.0000000000000027E-2</v>
      </c>
      <c r="H74" s="76">
        <f>G74/F74*100</f>
        <v>4.6153846153846194</v>
      </c>
    </row>
    <row r="75" spans="1:8" x14ac:dyDescent="0.25">
      <c r="A75" s="64" t="s">
        <v>90</v>
      </c>
      <c r="B75" s="65"/>
      <c r="C75" s="131"/>
      <c r="D75" s="66"/>
      <c r="E75" s="67"/>
      <c r="F75" s="37"/>
      <c r="H75" s="76"/>
    </row>
    <row r="76" spans="1:8" x14ac:dyDescent="0.25">
      <c r="A76" s="60" t="s">
        <v>107</v>
      </c>
      <c r="B76" s="57" t="s">
        <v>35</v>
      </c>
      <c r="C76" s="129">
        <f>E76*12*B7</f>
        <v>70407.360000000001</v>
      </c>
      <c r="D76" s="87">
        <f>C76/12</f>
        <v>5867.28</v>
      </c>
      <c r="E76" s="59">
        <v>0.18</v>
      </c>
      <c r="F76" s="37">
        <v>0.18</v>
      </c>
      <c r="G76" s="76">
        <f>E76-F76</f>
        <v>0</v>
      </c>
      <c r="H76" s="76">
        <f>G76/F76*100</f>
        <v>0</v>
      </c>
    </row>
    <row r="77" spans="1:8" x14ac:dyDescent="0.25">
      <c r="A77" s="60" t="s">
        <v>85</v>
      </c>
      <c r="B77" s="36"/>
      <c r="C77" s="130"/>
      <c r="D77" s="62"/>
      <c r="E77" s="63"/>
      <c r="F77" s="37"/>
      <c r="H77" s="76"/>
    </row>
    <row r="78" spans="1:8" x14ac:dyDescent="0.25">
      <c r="A78" s="60" t="s">
        <v>88</v>
      </c>
      <c r="B78" s="36"/>
      <c r="C78" s="130"/>
      <c r="D78" s="62"/>
      <c r="E78" s="63"/>
      <c r="F78" s="37"/>
      <c r="H78" s="76"/>
    </row>
    <row r="79" spans="1:8" x14ac:dyDescent="0.25">
      <c r="A79" s="56" t="s">
        <v>108</v>
      </c>
      <c r="B79" s="57" t="s">
        <v>35</v>
      </c>
      <c r="C79" s="136">
        <f>D79*12</f>
        <v>70407.360000000001</v>
      </c>
      <c r="D79" s="58">
        <f>B7*E79</f>
        <v>5867.28</v>
      </c>
      <c r="E79" s="88">
        <v>0.18</v>
      </c>
      <c r="F79" s="37">
        <v>0.21</v>
      </c>
      <c r="G79" s="76">
        <f>E79-F79</f>
        <v>-0.03</v>
      </c>
      <c r="H79" s="76">
        <f>G79/F79*100</f>
        <v>-14.285714285714285</v>
      </c>
    </row>
    <row r="80" spans="1:8" x14ac:dyDescent="0.25">
      <c r="A80" s="64" t="s">
        <v>89</v>
      </c>
      <c r="B80" s="65"/>
      <c r="C80" s="131"/>
      <c r="D80" s="66"/>
      <c r="E80" s="67"/>
      <c r="F80" s="37"/>
      <c r="H80" s="76"/>
    </row>
    <row r="81" spans="1:8" x14ac:dyDescent="0.25">
      <c r="A81" s="89" t="s">
        <v>71</v>
      </c>
      <c r="B81" s="57"/>
      <c r="C81" s="137">
        <f>C19+C22+C24+C28+C31+C47+C70+C72+C68+C74+C76+C79</f>
        <v>10173863.520000001</v>
      </c>
      <c r="D81" s="92">
        <f>D19+D22+D24+D28+D31+D47+D70+D72+D68+D74+D76+D79</f>
        <v>847821.9600000002</v>
      </c>
      <c r="E81" s="59">
        <f>E19+E22+E24+E28+E31+E47+E70+E72+E68+E74+E76+E79</f>
        <v>26.01</v>
      </c>
      <c r="F81" s="59">
        <f>F19+F22+F24+F28+F31+F47+F70+F72+F68+F74+F76+F79</f>
        <v>27.56</v>
      </c>
      <c r="G81" s="76">
        <f>E81-F81</f>
        <v>-1.5499999999999972</v>
      </c>
      <c r="H81" s="76">
        <f>G81/F81*100</f>
        <v>-5.6240928882438217</v>
      </c>
    </row>
    <row r="82" spans="1:8" x14ac:dyDescent="0.25">
      <c r="A82" s="90" t="s">
        <v>72</v>
      </c>
      <c r="B82" s="65"/>
      <c r="C82" s="131"/>
      <c r="D82" s="66"/>
      <c r="E82" s="67"/>
      <c r="F82" s="37"/>
      <c r="H82" s="76"/>
    </row>
    <row r="83" spans="1:8" x14ac:dyDescent="0.25">
      <c r="A83" s="56" t="s">
        <v>109</v>
      </c>
      <c r="B83" s="57"/>
      <c r="C83" s="137">
        <f>E83*12*B7</f>
        <v>1322093.76</v>
      </c>
      <c r="D83" s="87">
        <f>C83/12</f>
        <v>110174.48</v>
      </c>
      <c r="E83" s="59">
        <v>3.38</v>
      </c>
      <c r="F83" s="59">
        <v>3.58</v>
      </c>
      <c r="G83" s="76">
        <f>E83-F83</f>
        <v>-0.20000000000000018</v>
      </c>
      <c r="H83" s="76">
        <f>G83/F83*100</f>
        <v>-5.586592178770954</v>
      </c>
    </row>
    <row r="84" spans="1:8" x14ac:dyDescent="0.25">
      <c r="A84" s="60" t="s">
        <v>81</v>
      </c>
      <c r="B84" s="36"/>
      <c r="C84" s="130"/>
      <c r="D84" s="62"/>
      <c r="E84" s="39"/>
      <c r="F84" s="37"/>
      <c r="H84" s="76"/>
    </row>
    <row r="85" spans="1:8" x14ac:dyDescent="0.25">
      <c r="A85" s="56" t="s">
        <v>73</v>
      </c>
      <c r="B85" s="91"/>
      <c r="C85" s="137">
        <f>C81+C83</f>
        <v>11495957.280000001</v>
      </c>
      <c r="D85" s="92">
        <f>D81+D83</f>
        <v>957996.44000000018</v>
      </c>
      <c r="E85" s="59">
        <f>E81+E83</f>
        <v>29.39</v>
      </c>
      <c r="F85" s="59">
        <f>F81+F83</f>
        <v>31.14</v>
      </c>
      <c r="G85" s="76">
        <f>E85-F85</f>
        <v>-1.75</v>
      </c>
      <c r="H85" s="76">
        <f>G85/F85*100</f>
        <v>-5.6197816313423248</v>
      </c>
    </row>
    <row r="86" spans="1:8" ht="15.75" thickBot="1" x14ac:dyDescent="0.3">
      <c r="A86" s="138" t="s">
        <v>74</v>
      </c>
      <c r="B86" s="93"/>
      <c r="C86" s="138"/>
      <c r="D86" s="139"/>
      <c r="E86" s="140"/>
      <c r="F86" s="37"/>
      <c r="H86" s="76"/>
    </row>
    <row r="87" spans="1:8" x14ac:dyDescent="0.25">
      <c r="A87" s="141"/>
      <c r="B87" s="2"/>
      <c r="C87" s="141"/>
      <c r="D87" s="141"/>
      <c r="E87" s="37"/>
      <c r="F87" s="37"/>
      <c r="H87" s="76"/>
    </row>
    <row r="88" spans="1:8" x14ac:dyDescent="0.25">
      <c r="A88" s="141"/>
      <c r="B88" s="2"/>
      <c r="C88" s="141"/>
      <c r="D88" s="141"/>
      <c r="E88" s="37"/>
      <c r="F88" s="37"/>
      <c r="H88" s="76"/>
    </row>
    <row r="89" spans="1:8" ht="18.75" x14ac:dyDescent="0.3">
      <c r="A89" s="3" t="s">
        <v>118</v>
      </c>
      <c r="B89" s="3"/>
      <c r="C89" s="3"/>
      <c r="D89" s="3"/>
      <c r="E89" s="1"/>
      <c r="F89" s="37"/>
      <c r="H89" s="76"/>
    </row>
    <row r="90" spans="1:8" ht="18.75" x14ac:dyDescent="0.3">
      <c r="A90" s="154" t="s">
        <v>153</v>
      </c>
      <c r="B90" s="154"/>
      <c r="C90" s="154"/>
      <c r="D90" s="154"/>
      <c r="E90" s="155"/>
      <c r="F90" s="37"/>
      <c r="H90" s="76"/>
    </row>
    <row r="91" spans="1:8" ht="18.75" x14ac:dyDescent="0.3">
      <c r="A91" s="5" t="s">
        <v>102</v>
      </c>
      <c r="B91" s="5"/>
      <c r="C91" s="2"/>
      <c r="D91" s="2"/>
      <c r="E91" s="2"/>
      <c r="F91" s="37"/>
      <c r="H91" s="76"/>
    </row>
    <row r="92" spans="1:8" ht="19.5" thickBot="1" x14ac:dyDescent="0.35">
      <c r="A92" s="5"/>
      <c r="B92" s="2"/>
      <c r="C92" s="141"/>
      <c r="D92" s="141"/>
      <c r="E92" s="37"/>
      <c r="F92" s="37"/>
      <c r="H92" s="76"/>
    </row>
    <row r="93" spans="1:8" x14ac:dyDescent="0.25">
      <c r="A93" s="6" t="s">
        <v>1</v>
      </c>
      <c r="B93" s="7"/>
      <c r="C93" s="8"/>
      <c r="D93" s="8"/>
      <c r="E93" s="9"/>
      <c r="F93" s="37"/>
      <c r="H93" s="76"/>
    </row>
    <row r="94" spans="1:8" x14ac:dyDescent="0.25">
      <c r="A94" s="10" t="s">
        <v>2</v>
      </c>
      <c r="B94" s="11">
        <f>B96+B97</f>
        <v>32596</v>
      </c>
      <c r="C94" s="12"/>
      <c r="D94" s="12"/>
      <c r="E94" s="13"/>
      <c r="F94" s="37"/>
      <c r="H94" s="76"/>
    </row>
    <row r="95" spans="1:8" x14ac:dyDescent="0.25">
      <c r="A95" s="14" t="s">
        <v>3</v>
      </c>
      <c r="B95" s="15" t="s">
        <v>4</v>
      </c>
      <c r="C95" s="16"/>
      <c r="D95" s="16"/>
      <c r="E95" s="17"/>
      <c r="F95" s="37"/>
      <c r="H95" s="76"/>
    </row>
    <row r="96" spans="1:8" x14ac:dyDescent="0.25">
      <c r="A96" s="18" t="s">
        <v>5</v>
      </c>
      <c r="B96" s="11">
        <v>31086</v>
      </c>
      <c r="C96" s="12"/>
      <c r="D96" s="12"/>
      <c r="E96" s="13"/>
      <c r="F96" s="37"/>
      <c r="H96" s="76"/>
    </row>
    <row r="97" spans="1:8" ht="15.75" thickBot="1" x14ac:dyDescent="0.3">
      <c r="A97" s="20" t="s">
        <v>6</v>
      </c>
      <c r="B97" s="21">
        <v>1510</v>
      </c>
      <c r="C97" s="22"/>
      <c r="D97" s="22"/>
      <c r="E97" s="23"/>
      <c r="F97" s="37"/>
      <c r="H97" s="76"/>
    </row>
    <row r="98" spans="1:8" x14ac:dyDescent="0.25">
      <c r="A98" s="30"/>
      <c r="B98" s="30"/>
      <c r="C98" s="31" t="s">
        <v>10</v>
      </c>
      <c r="D98" s="32" t="s">
        <v>10</v>
      </c>
      <c r="E98" s="33" t="s">
        <v>11</v>
      </c>
      <c r="F98" s="37"/>
      <c r="H98" s="76"/>
    </row>
    <row r="99" spans="1:8" x14ac:dyDescent="0.25">
      <c r="A99" s="36" t="s">
        <v>12</v>
      </c>
      <c r="B99" s="36" t="s">
        <v>13</v>
      </c>
      <c r="C99" s="37" t="s">
        <v>14</v>
      </c>
      <c r="D99" s="38" t="s">
        <v>14</v>
      </c>
      <c r="E99" s="39" t="s">
        <v>15</v>
      </c>
      <c r="F99" s="37"/>
      <c r="H99" s="76"/>
    </row>
    <row r="100" spans="1:8" x14ac:dyDescent="0.25">
      <c r="A100" s="36" t="s">
        <v>16</v>
      </c>
      <c r="B100" s="36" t="s">
        <v>17</v>
      </c>
      <c r="C100" s="37" t="s">
        <v>18</v>
      </c>
      <c r="D100" s="38" t="s">
        <v>19</v>
      </c>
      <c r="E100" s="40" t="s">
        <v>20</v>
      </c>
      <c r="F100" s="37"/>
      <c r="H100" s="76"/>
    </row>
    <row r="101" spans="1:8" x14ac:dyDescent="0.25">
      <c r="A101" s="42"/>
      <c r="B101" s="42"/>
      <c r="C101" s="2" t="s">
        <v>21</v>
      </c>
      <c r="D101" s="43" t="s">
        <v>21</v>
      </c>
      <c r="E101" s="39" t="s">
        <v>22</v>
      </c>
      <c r="F101" s="37"/>
      <c r="H101" s="76"/>
    </row>
    <row r="102" spans="1:8" ht="15.75" thickBot="1" x14ac:dyDescent="0.3">
      <c r="A102" s="42"/>
      <c r="B102" s="42"/>
      <c r="C102" s="37" t="s">
        <v>23</v>
      </c>
      <c r="D102" s="38" t="s">
        <v>23</v>
      </c>
      <c r="E102" s="39" t="s">
        <v>23</v>
      </c>
      <c r="F102" s="37"/>
      <c r="H102" s="76"/>
    </row>
    <row r="103" spans="1:8" x14ac:dyDescent="0.25">
      <c r="A103" s="94" t="s">
        <v>98</v>
      </c>
      <c r="B103" s="95"/>
      <c r="C103" s="96">
        <f>C106+C109+C112+C114</f>
        <v>4513894.08</v>
      </c>
      <c r="D103" s="97">
        <f>D106+D109+D112+D114</f>
        <v>376157.83999999997</v>
      </c>
      <c r="E103" s="98">
        <f>E106+E109+E112+E114</f>
        <v>11.54</v>
      </c>
      <c r="F103" s="98">
        <f>F106+F109+F112+F114</f>
        <v>10.28</v>
      </c>
      <c r="G103" s="76">
        <f>E103-F103</f>
        <v>1.2599999999999998</v>
      </c>
      <c r="H103" s="76">
        <f>G103/F103*100</f>
        <v>12.256809338521398</v>
      </c>
    </row>
    <row r="104" spans="1:8" ht="15.75" thickBot="1" x14ac:dyDescent="0.3">
      <c r="A104" s="99" t="s">
        <v>99</v>
      </c>
      <c r="B104" s="100"/>
      <c r="C104" s="101"/>
      <c r="D104" s="102"/>
      <c r="E104" s="103"/>
      <c r="F104" s="37"/>
      <c r="H104" s="76"/>
    </row>
    <row r="105" spans="1:8" x14ac:dyDescent="0.25">
      <c r="A105" s="104" t="s">
        <v>86</v>
      </c>
      <c r="B105" s="95" t="s">
        <v>75</v>
      </c>
      <c r="C105" s="105"/>
      <c r="D105" s="106"/>
      <c r="E105" s="107"/>
      <c r="F105" s="37"/>
      <c r="H105" s="76"/>
    </row>
    <row r="106" spans="1:8" x14ac:dyDescent="0.25">
      <c r="A106" s="108" t="s">
        <v>76</v>
      </c>
      <c r="B106" s="36"/>
      <c r="C106" s="109">
        <f>D106*12</f>
        <v>1173456</v>
      </c>
      <c r="D106" s="87">
        <f>E106*B7</f>
        <v>97788</v>
      </c>
      <c r="E106" s="110">
        <v>3</v>
      </c>
      <c r="F106" s="48">
        <v>2.0299999999999998</v>
      </c>
      <c r="G106" s="76">
        <f>E106-F106</f>
        <v>0.9700000000000002</v>
      </c>
      <c r="H106" s="76">
        <f>G106/F106*100</f>
        <v>47.78325123152711</v>
      </c>
    </row>
    <row r="107" spans="1:8" ht="15.75" thickBot="1" x14ac:dyDescent="0.3">
      <c r="A107" s="111"/>
      <c r="B107" s="100"/>
      <c r="C107" s="101"/>
      <c r="D107" s="102"/>
      <c r="E107" s="103"/>
      <c r="F107" s="37"/>
      <c r="H107" s="76"/>
    </row>
    <row r="108" spans="1:8" x14ac:dyDescent="0.25">
      <c r="A108" s="108" t="s">
        <v>110</v>
      </c>
      <c r="B108" s="36" t="s">
        <v>111</v>
      </c>
      <c r="C108" s="145"/>
      <c r="D108" s="146"/>
      <c r="E108" s="147"/>
      <c r="F108" s="37"/>
      <c r="G108" s="76"/>
      <c r="H108" s="76"/>
    </row>
    <row r="109" spans="1:8" x14ac:dyDescent="0.25">
      <c r="A109" s="108"/>
      <c r="B109" s="36" t="s">
        <v>112</v>
      </c>
      <c r="C109" s="109">
        <f>D109*12</f>
        <v>2761533.1199999996</v>
      </c>
      <c r="D109" s="87">
        <f>E109*B7</f>
        <v>230127.75999999998</v>
      </c>
      <c r="E109" s="110">
        <v>7.06</v>
      </c>
      <c r="F109" s="37">
        <v>7.59</v>
      </c>
      <c r="G109" s="76">
        <f>E109-F109</f>
        <v>-0.53000000000000025</v>
      </c>
      <c r="H109" s="76">
        <f>G109/F109*100</f>
        <v>-6.9828722002635084</v>
      </c>
    </row>
    <row r="110" spans="1:8" ht="15.75" thickBot="1" x14ac:dyDescent="0.3">
      <c r="A110" s="112"/>
      <c r="B110" s="100"/>
      <c r="C110" s="113"/>
      <c r="D110" s="114"/>
      <c r="E110" s="103"/>
      <c r="F110" s="37"/>
    </row>
    <row r="111" spans="1:8" x14ac:dyDescent="0.25">
      <c r="A111" s="104" t="s">
        <v>113</v>
      </c>
      <c r="B111" s="36" t="s">
        <v>111</v>
      </c>
      <c r="C111" s="149"/>
      <c r="D111" s="150"/>
      <c r="E111" s="151"/>
      <c r="F111" s="48"/>
    </row>
    <row r="112" spans="1:8" x14ac:dyDescent="0.25">
      <c r="A112" s="108" t="s">
        <v>114</v>
      </c>
      <c r="B112" s="36" t="s">
        <v>112</v>
      </c>
      <c r="C112" s="109">
        <f>D112*12</f>
        <v>320744.63999999996</v>
      </c>
      <c r="D112" s="87">
        <f>E112*B7</f>
        <v>26728.719999999998</v>
      </c>
      <c r="E112" s="152">
        <v>0.82</v>
      </c>
      <c r="F112" s="37">
        <v>0</v>
      </c>
      <c r="G112" s="76">
        <f>E112-F112</f>
        <v>0.82</v>
      </c>
    </row>
    <row r="113" spans="1:8" ht="15.75" thickBot="1" x14ac:dyDescent="0.3">
      <c r="A113" s="112" t="s">
        <v>115</v>
      </c>
      <c r="B113" s="100"/>
      <c r="C113" s="113"/>
      <c r="D113" s="114"/>
      <c r="E113" s="153">
        <v>0.24</v>
      </c>
      <c r="F113" s="115"/>
      <c r="G113" s="76"/>
    </row>
    <row r="114" spans="1:8" x14ac:dyDescent="0.25">
      <c r="A114" s="104" t="s">
        <v>116</v>
      </c>
      <c r="B114" s="95" t="s">
        <v>117</v>
      </c>
      <c r="C114" s="105">
        <f>D114*12</f>
        <v>258160.32</v>
      </c>
      <c r="D114" s="106">
        <f>E114*B7</f>
        <v>21513.360000000001</v>
      </c>
      <c r="E114" s="98">
        <v>0.66</v>
      </c>
      <c r="F114" s="115">
        <v>0.66</v>
      </c>
      <c r="G114" s="76">
        <f>E114-F114</f>
        <v>0</v>
      </c>
      <c r="H114">
        <f>G114/F114*100</f>
        <v>0</v>
      </c>
    </row>
    <row r="115" spans="1:8" ht="14.25" customHeight="1" thickBot="1" x14ac:dyDescent="0.3">
      <c r="A115" s="148"/>
      <c r="B115" s="100"/>
      <c r="C115" s="113"/>
      <c r="D115" s="114"/>
      <c r="E115" s="103"/>
      <c r="F115" s="115"/>
    </row>
    <row r="116" spans="1:8" ht="14.25" customHeight="1" x14ac:dyDescent="0.25">
      <c r="A116" s="115"/>
      <c r="B116" s="37"/>
      <c r="C116" s="61"/>
      <c r="D116" s="61"/>
      <c r="E116" s="61"/>
      <c r="F116" s="115"/>
    </row>
    <row r="117" spans="1:8" x14ac:dyDescent="0.25">
      <c r="A117" s="141" t="s">
        <v>119</v>
      </c>
      <c r="B117" s="2"/>
      <c r="C117" s="141"/>
      <c r="D117" s="141"/>
      <c r="E117" s="48">
        <f>E85+E103</f>
        <v>40.93</v>
      </c>
      <c r="F117" s="118">
        <f>F103+F85</f>
        <v>41.42</v>
      </c>
      <c r="G117" s="118">
        <f t="shared" ref="G117" si="0">G103+G85</f>
        <v>-0.49000000000000021</v>
      </c>
      <c r="H117" s="118">
        <f>G117/F117*100</f>
        <v>-1.1830033800096575</v>
      </c>
    </row>
    <row r="118" spans="1:8" ht="15.75" x14ac:dyDescent="0.25">
      <c r="A118" s="156" t="s">
        <v>133</v>
      </c>
      <c r="B118" s="156"/>
      <c r="C118" s="157"/>
      <c r="D118" s="157"/>
      <c r="E118" s="158"/>
      <c r="F118" s="115"/>
    </row>
    <row r="119" spans="1:8" ht="15.75" x14ac:dyDescent="0.25">
      <c r="A119" s="156" t="s">
        <v>134</v>
      </c>
      <c r="B119" s="156"/>
      <c r="C119" s="157"/>
      <c r="D119" s="157"/>
      <c r="E119" s="158"/>
      <c r="F119" s="115"/>
    </row>
    <row r="120" spans="1:8" ht="15.75" x14ac:dyDescent="0.25">
      <c r="A120" s="156" t="s">
        <v>154</v>
      </c>
      <c r="B120" s="156"/>
      <c r="C120" s="157"/>
      <c r="D120" s="157"/>
      <c r="E120" s="158"/>
      <c r="F120" s="48">
        <f>F85+F103</f>
        <v>41.42</v>
      </c>
      <c r="G120" s="76">
        <f>E120-F120</f>
        <v>-41.42</v>
      </c>
      <c r="H120" s="76">
        <f>G120/F120*100</f>
        <v>-100</v>
      </c>
    </row>
    <row r="121" spans="1:8" ht="15.75" x14ac:dyDescent="0.25">
      <c r="A121" s="156" t="s">
        <v>137</v>
      </c>
      <c r="B121" s="156"/>
      <c r="C121" s="157"/>
      <c r="D121" s="157"/>
      <c r="E121" s="158"/>
      <c r="F121" s="37"/>
    </row>
    <row r="122" spans="1:8" ht="15.75" x14ac:dyDescent="0.25">
      <c r="A122" s="156" t="s">
        <v>138</v>
      </c>
      <c r="B122" s="156"/>
      <c r="C122" s="157"/>
      <c r="D122" s="157"/>
      <c r="E122" s="158"/>
    </row>
    <row r="123" spans="1:8" ht="15.75" x14ac:dyDescent="0.25">
      <c r="A123" s="156" t="s">
        <v>120</v>
      </c>
      <c r="B123" s="156"/>
      <c r="C123" s="157"/>
      <c r="D123" s="157"/>
      <c r="E123" s="158"/>
    </row>
    <row r="124" spans="1:8" ht="15.75" x14ac:dyDescent="0.25">
      <c r="A124" s="156" t="s">
        <v>121</v>
      </c>
      <c r="B124" s="156"/>
      <c r="C124" s="157"/>
      <c r="D124" s="157"/>
      <c r="E124" s="158"/>
    </row>
    <row r="125" spans="1:8" ht="15.75" x14ac:dyDescent="0.25">
      <c r="A125" s="156" t="s">
        <v>139</v>
      </c>
      <c r="B125" s="156"/>
      <c r="C125" s="157"/>
      <c r="D125" s="157"/>
      <c r="E125" s="158"/>
    </row>
    <row r="126" spans="1:8" ht="15.75" x14ac:dyDescent="0.25">
      <c r="A126" s="156" t="s">
        <v>122</v>
      </c>
      <c r="B126" s="156"/>
      <c r="C126" s="157"/>
      <c r="D126" s="157"/>
      <c r="E126" s="158"/>
    </row>
    <row r="127" spans="1:8" ht="15.75" x14ac:dyDescent="0.25">
      <c r="A127" s="156" t="s">
        <v>123</v>
      </c>
      <c r="B127" s="156"/>
      <c r="C127" s="157"/>
      <c r="D127" s="157"/>
      <c r="E127" s="158"/>
    </row>
    <row r="128" spans="1:8" ht="15.75" x14ac:dyDescent="0.25">
      <c r="A128" s="156" t="s">
        <v>124</v>
      </c>
      <c r="B128" s="156"/>
      <c r="C128" s="157"/>
      <c r="D128" s="157"/>
      <c r="E128" s="158"/>
    </row>
    <row r="129" spans="1:5" ht="15.75" x14ac:dyDescent="0.25">
      <c r="A129" s="156" t="s">
        <v>125</v>
      </c>
      <c r="B129" s="156"/>
      <c r="C129" s="157"/>
      <c r="D129" s="157"/>
      <c r="E129" s="158"/>
    </row>
    <row r="130" spans="1:5" ht="15.75" x14ac:dyDescent="0.25">
      <c r="A130" s="156" t="s">
        <v>140</v>
      </c>
      <c r="B130" s="156"/>
      <c r="C130" s="157"/>
      <c r="D130" s="157"/>
      <c r="E130" s="158"/>
    </row>
    <row r="131" spans="1:5" ht="15.75" x14ac:dyDescent="0.25">
      <c r="A131" s="156" t="s">
        <v>141</v>
      </c>
      <c r="B131" s="156"/>
      <c r="C131" s="157"/>
      <c r="D131" s="157"/>
      <c r="E131" s="158"/>
    </row>
    <row r="132" spans="1:5" ht="15.75" x14ac:dyDescent="0.25">
      <c r="A132" s="156" t="s">
        <v>126</v>
      </c>
      <c r="B132" s="156"/>
      <c r="C132" s="157"/>
      <c r="D132" s="157"/>
      <c r="E132" s="158"/>
    </row>
    <row r="133" spans="1:5" ht="15.75" x14ac:dyDescent="0.25">
      <c r="A133" s="156" t="s">
        <v>142</v>
      </c>
      <c r="B133" s="156"/>
      <c r="C133" s="157"/>
      <c r="D133" s="157"/>
      <c r="E133" s="158"/>
    </row>
    <row r="134" spans="1:5" ht="15.75" x14ac:dyDescent="0.25">
      <c r="A134" s="156" t="s">
        <v>143</v>
      </c>
      <c r="B134" s="156"/>
      <c r="C134" s="157"/>
      <c r="D134" s="157"/>
      <c r="E134" s="158"/>
    </row>
    <row r="135" spans="1:5" ht="15.75" x14ac:dyDescent="0.25">
      <c r="A135" s="156" t="s">
        <v>144</v>
      </c>
      <c r="B135" s="156"/>
      <c r="C135" s="157"/>
      <c r="D135" s="157"/>
      <c r="E135" s="158"/>
    </row>
    <row r="136" spans="1:5" ht="15.75" x14ac:dyDescent="0.25">
      <c r="A136" s="156" t="s">
        <v>127</v>
      </c>
      <c r="B136" s="156"/>
      <c r="C136" s="157"/>
      <c r="D136" s="157"/>
      <c r="E136" s="158"/>
    </row>
    <row r="137" spans="1:5" ht="15.75" x14ac:dyDescent="0.25">
      <c r="A137" s="156" t="s">
        <v>145</v>
      </c>
      <c r="B137" s="156"/>
      <c r="C137" s="157"/>
      <c r="D137" s="157"/>
      <c r="E137" s="158"/>
    </row>
    <row r="138" spans="1:5" ht="15.75" x14ac:dyDescent="0.25">
      <c r="A138" s="156" t="s">
        <v>146</v>
      </c>
      <c r="B138" s="156"/>
      <c r="C138" s="157"/>
      <c r="D138" s="157"/>
      <c r="E138" s="158"/>
    </row>
    <row r="139" spans="1:5" ht="15.75" x14ac:dyDescent="0.25">
      <c r="A139" s="156" t="s">
        <v>148</v>
      </c>
      <c r="B139" s="156"/>
      <c r="C139" s="157"/>
      <c r="D139" s="157"/>
      <c r="E139" s="158"/>
    </row>
    <row r="140" spans="1:5" ht="15.75" x14ac:dyDescent="0.25">
      <c r="A140" s="156" t="s">
        <v>149</v>
      </c>
      <c r="B140" s="156"/>
      <c r="C140" s="157"/>
      <c r="D140" s="157"/>
      <c r="E140" s="158"/>
    </row>
    <row r="141" spans="1:5" ht="15.75" x14ac:dyDescent="0.25">
      <c r="A141" s="156" t="s">
        <v>150</v>
      </c>
      <c r="B141" s="156"/>
      <c r="C141" s="157"/>
      <c r="D141" s="157"/>
      <c r="E141" s="158"/>
    </row>
    <row r="142" spans="1:5" ht="15.75" x14ac:dyDescent="0.25">
      <c r="A142" s="156" t="s">
        <v>147</v>
      </c>
      <c r="B142" s="156"/>
      <c r="C142" s="157"/>
      <c r="D142" s="157"/>
      <c r="E142" s="158"/>
    </row>
    <row r="143" spans="1:5" ht="15.75" x14ac:dyDescent="0.25">
      <c r="A143" s="156" t="s">
        <v>128</v>
      </c>
      <c r="B143" s="156"/>
      <c r="C143" s="157"/>
      <c r="D143" s="157"/>
      <c r="E143" s="158"/>
    </row>
    <row r="144" spans="1:5" ht="15.75" x14ac:dyDescent="0.25">
      <c r="A144" s="157" t="s">
        <v>129</v>
      </c>
      <c r="B144" s="156"/>
      <c r="C144" s="157"/>
      <c r="D144" s="157"/>
      <c r="E144" s="158"/>
    </row>
    <row r="145" spans="1:5" ht="15.75" x14ac:dyDescent="0.25">
      <c r="A145" s="157" t="s">
        <v>151</v>
      </c>
      <c r="B145" s="156"/>
      <c r="C145" s="157"/>
      <c r="D145" s="157"/>
      <c r="E145" s="158"/>
    </row>
    <row r="146" spans="1:5" ht="15.75" x14ac:dyDescent="0.25">
      <c r="A146" s="157" t="s">
        <v>130</v>
      </c>
      <c r="B146" s="156"/>
      <c r="C146" s="157"/>
      <c r="D146" s="157"/>
      <c r="E146" s="158"/>
    </row>
    <row r="147" spans="1:5" ht="15.75" x14ac:dyDescent="0.25">
      <c r="A147" s="157" t="s">
        <v>131</v>
      </c>
      <c r="B147" s="156"/>
      <c r="C147" s="157"/>
      <c r="D147" s="157"/>
      <c r="E147" s="158"/>
    </row>
    <row r="148" spans="1:5" ht="15.75" x14ac:dyDescent="0.25">
      <c r="A148" s="156"/>
      <c r="B148" s="156"/>
      <c r="C148" s="157"/>
      <c r="D148" s="157"/>
      <c r="E148" s="158"/>
    </row>
    <row r="149" spans="1:5" x14ac:dyDescent="0.25">
      <c r="A149" s="2"/>
      <c r="B149" s="2"/>
      <c r="C149" s="2"/>
      <c r="D149" s="2"/>
      <c r="E149" s="37"/>
    </row>
    <row r="150" spans="1:5" ht="15.75" x14ac:dyDescent="0.25">
      <c r="A150" s="116" t="s">
        <v>132</v>
      </c>
      <c r="B150" s="116"/>
    </row>
  </sheetData>
  <pageMargins left="0" right="0" top="0" bottom="0" header="0.31496062992125984" footer="0.31496062992125984"/>
  <pageSetup paperSize="9" scale="6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D8A6-B436-4A4C-ABBA-FCD003D977A6}">
  <sheetPr>
    <pageSetUpPr fitToPage="1"/>
  </sheetPr>
  <dimension ref="A1:E120"/>
  <sheetViews>
    <sheetView tabSelected="1" workbookViewId="0">
      <selection activeCell="A2" sqref="A2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3" max="253" width="34" customWidth="1"/>
    <col min="254" max="254" width="42.85546875" customWidth="1"/>
    <col min="255" max="256" width="14" customWidth="1"/>
    <col min="257" max="257" width="15.28515625" customWidth="1"/>
    <col min="258" max="258" width="12.7109375" customWidth="1"/>
    <col min="509" max="509" width="34" customWidth="1"/>
    <col min="510" max="510" width="42.85546875" customWidth="1"/>
    <col min="511" max="512" width="14" customWidth="1"/>
    <col min="513" max="513" width="15.28515625" customWidth="1"/>
    <col min="514" max="514" width="12.7109375" customWidth="1"/>
    <col min="765" max="765" width="34" customWidth="1"/>
    <col min="766" max="766" width="42.85546875" customWidth="1"/>
    <col min="767" max="768" width="14" customWidth="1"/>
    <col min="769" max="769" width="15.28515625" customWidth="1"/>
    <col min="770" max="770" width="12.7109375" customWidth="1"/>
    <col min="1021" max="1021" width="34" customWidth="1"/>
    <col min="1022" max="1022" width="42.85546875" customWidth="1"/>
    <col min="1023" max="1024" width="14" customWidth="1"/>
    <col min="1025" max="1025" width="15.28515625" customWidth="1"/>
    <col min="1026" max="1026" width="12.7109375" customWidth="1"/>
    <col min="1277" max="1277" width="34" customWidth="1"/>
    <col min="1278" max="1278" width="42.85546875" customWidth="1"/>
    <col min="1279" max="1280" width="14" customWidth="1"/>
    <col min="1281" max="1281" width="15.28515625" customWidth="1"/>
    <col min="1282" max="1282" width="12.7109375" customWidth="1"/>
    <col min="1533" max="1533" width="34" customWidth="1"/>
    <col min="1534" max="1534" width="42.85546875" customWidth="1"/>
    <col min="1535" max="1536" width="14" customWidth="1"/>
    <col min="1537" max="1537" width="15.28515625" customWidth="1"/>
    <col min="1538" max="1538" width="12.7109375" customWidth="1"/>
    <col min="1789" max="1789" width="34" customWidth="1"/>
    <col min="1790" max="1790" width="42.85546875" customWidth="1"/>
    <col min="1791" max="1792" width="14" customWidth="1"/>
    <col min="1793" max="1793" width="15.28515625" customWidth="1"/>
    <col min="1794" max="1794" width="12.7109375" customWidth="1"/>
    <col min="2045" max="2045" width="34" customWidth="1"/>
    <col min="2046" max="2046" width="42.85546875" customWidth="1"/>
    <col min="2047" max="2048" width="14" customWidth="1"/>
    <col min="2049" max="2049" width="15.28515625" customWidth="1"/>
    <col min="2050" max="2050" width="12.7109375" customWidth="1"/>
    <col min="2301" max="2301" width="34" customWidth="1"/>
    <col min="2302" max="2302" width="42.85546875" customWidth="1"/>
    <col min="2303" max="2304" width="14" customWidth="1"/>
    <col min="2305" max="2305" width="15.28515625" customWidth="1"/>
    <col min="2306" max="2306" width="12.7109375" customWidth="1"/>
    <col min="2557" max="2557" width="34" customWidth="1"/>
    <col min="2558" max="2558" width="42.85546875" customWidth="1"/>
    <col min="2559" max="2560" width="14" customWidth="1"/>
    <col min="2561" max="2561" width="15.28515625" customWidth="1"/>
    <col min="2562" max="2562" width="12.7109375" customWidth="1"/>
    <col min="2813" max="2813" width="34" customWidth="1"/>
    <col min="2814" max="2814" width="42.85546875" customWidth="1"/>
    <col min="2815" max="2816" width="14" customWidth="1"/>
    <col min="2817" max="2817" width="15.28515625" customWidth="1"/>
    <col min="2818" max="2818" width="12.7109375" customWidth="1"/>
    <col min="3069" max="3069" width="34" customWidth="1"/>
    <col min="3070" max="3070" width="42.85546875" customWidth="1"/>
    <col min="3071" max="3072" width="14" customWidth="1"/>
    <col min="3073" max="3073" width="15.28515625" customWidth="1"/>
    <col min="3074" max="3074" width="12.7109375" customWidth="1"/>
    <col min="3325" max="3325" width="34" customWidth="1"/>
    <col min="3326" max="3326" width="42.85546875" customWidth="1"/>
    <col min="3327" max="3328" width="14" customWidth="1"/>
    <col min="3329" max="3329" width="15.28515625" customWidth="1"/>
    <col min="3330" max="3330" width="12.7109375" customWidth="1"/>
    <col min="3581" max="3581" width="34" customWidth="1"/>
    <col min="3582" max="3582" width="42.85546875" customWidth="1"/>
    <col min="3583" max="3584" width="14" customWidth="1"/>
    <col min="3585" max="3585" width="15.28515625" customWidth="1"/>
    <col min="3586" max="3586" width="12.7109375" customWidth="1"/>
    <col min="3837" max="3837" width="34" customWidth="1"/>
    <col min="3838" max="3838" width="42.85546875" customWidth="1"/>
    <col min="3839" max="3840" width="14" customWidth="1"/>
    <col min="3841" max="3841" width="15.28515625" customWidth="1"/>
    <col min="3842" max="3842" width="12.7109375" customWidth="1"/>
    <col min="4093" max="4093" width="34" customWidth="1"/>
    <col min="4094" max="4094" width="42.85546875" customWidth="1"/>
    <col min="4095" max="4096" width="14" customWidth="1"/>
    <col min="4097" max="4097" width="15.28515625" customWidth="1"/>
    <col min="4098" max="4098" width="12.7109375" customWidth="1"/>
    <col min="4349" max="4349" width="34" customWidth="1"/>
    <col min="4350" max="4350" width="42.85546875" customWidth="1"/>
    <col min="4351" max="4352" width="14" customWidth="1"/>
    <col min="4353" max="4353" width="15.28515625" customWidth="1"/>
    <col min="4354" max="4354" width="12.7109375" customWidth="1"/>
    <col min="4605" max="4605" width="34" customWidth="1"/>
    <col min="4606" max="4606" width="42.85546875" customWidth="1"/>
    <col min="4607" max="4608" width="14" customWidth="1"/>
    <col min="4609" max="4609" width="15.28515625" customWidth="1"/>
    <col min="4610" max="4610" width="12.7109375" customWidth="1"/>
    <col min="4861" max="4861" width="34" customWidth="1"/>
    <col min="4862" max="4862" width="42.85546875" customWidth="1"/>
    <col min="4863" max="4864" width="14" customWidth="1"/>
    <col min="4865" max="4865" width="15.28515625" customWidth="1"/>
    <col min="4866" max="4866" width="12.7109375" customWidth="1"/>
    <col min="5117" max="5117" width="34" customWidth="1"/>
    <col min="5118" max="5118" width="42.85546875" customWidth="1"/>
    <col min="5119" max="5120" width="14" customWidth="1"/>
    <col min="5121" max="5121" width="15.28515625" customWidth="1"/>
    <col min="5122" max="5122" width="12.7109375" customWidth="1"/>
    <col min="5373" max="5373" width="34" customWidth="1"/>
    <col min="5374" max="5374" width="42.85546875" customWidth="1"/>
    <col min="5375" max="5376" width="14" customWidth="1"/>
    <col min="5377" max="5377" width="15.28515625" customWidth="1"/>
    <col min="5378" max="5378" width="12.7109375" customWidth="1"/>
    <col min="5629" max="5629" width="34" customWidth="1"/>
    <col min="5630" max="5630" width="42.85546875" customWidth="1"/>
    <col min="5631" max="5632" width="14" customWidth="1"/>
    <col min="5633" max="5633" width="15.28515625" customWidth="1"/>
    <col min="5634" max="5634" width="12.7109375" customWidth="1"/>
    <col min="5885" max="5885" width="34" customWidth="1"/>
    <col min="5886" max="5886" width="42.85546875" customWidth="1"/>
    <col min="5887" max="5888" width="14" customWidth="1"/>
    <col min="5889" max="5889" width="15.28515625" customWidth="1"/>
    <col min="5890" max="5890" width="12.7109375" customWidth="1"/>
    <col min="6141" max="6141" width="34" customWidth="1"/>
    <col min="6142" max="6142" width="42.85546875" customWidth="1"/>
    <col min="6143" max="6144" width="14" customWidth="1"/>
    <col min="6145" max="6145" width="15.28515625" customWidth="1"/>
    <col min="6146" max="6146" width="12.7109375" customWidth="1"/>
    <col min="6397" max="6397" width="34" customWidth="1"/>
    <col min="6398" max="6398" width="42.85546875" customWidth="1"/>
    <col min="6399" max="6400" width="14" customWidth="1"/>
    <col min="6401" max="6401" width="15.28515625" customWidth="1"/>
    <col min="6402" max="6402" width="12.7109375" customWidth="1"/>
    <col min="6653" max="6653" width="34" customWidth="1"/>
    <col min="6654" max="6654" width="42.85546875" customWidth="1"/>
    <col min="6655" max="6656" width="14" customWidth="1"/>
    <col min="6657" max="6657" width="15.28515625" customWidth="1"/>
    <col min="6658" max="6658" width="12.7109375" customWidth="1"/>
    <col min="6909" max="6909" width="34" customWidth="1"/>
    <col min="6910" max="6910" width="42.85546875" customWidth="1"/>
    <col min="6911" max="6912" width="14" customWidth="1"/>
    <col min="6913" max="6913" width="15.28515625" customWidth="1"/>
    <col min="6914" max="6914" width="12.7109375" customWidth="1"/>
    <col min="7165" max="7165" width="34" customWidth="1"/>
    <col min="7166" max="7166" width="42.85546875" customWidth="1"/>
    <col min="7167" max="7168" width="14" customWidth="1"/>
    <col min="7169" max="7169" width="15.28515625" customWidth="1"/>
    <col min="7170" max="7170" width="12.7109375" customWidth="1"/>
    <col min="7421" max="7421" width="34" customWidth="1"/>
    <col min="7422" max="7422" width="42.85546875" customWidth="1"/>
    <col min="7423" max="7424" width="14" customWidth="1"/>
    <col min="7425" max="7425" width="15.28515625" customWidth="1"/>
    <col min="7426" max="7426" width="12.7109375" customWidth="1"/>
    <col min="7677" max="7677" width="34" customWidth="1"/>
    <col min="7678" max="7678" width="42.85546875" customWidth="1"/>
    <col min="7679" max="7680" width="14" customWidth="1"/>
    <col min="7681" max="7681" width="15.28515625" customWidth="1"/>
    <col min="7682" max="7682" width="12.7109375" customWidth="1"/>
    <col min="7933" max="7933" width="34" customWidth="1"/>
    <col min="7934" max="7934" width="42.85546875" customWidth="1"/>
    <col min="7935" max="7936" width="14" customWidth="1"/>
    <col min="7937" max="7937" width="15.28515625" customWidth="1"/>
    <col min="7938" max="7938" width="12.7109375" customWidth="1"/>
    <col min="8189" max="8189" width="34" customWidth="1"/>
    <col min="8190" max="8190" width="42.85546875" customWidth="1"/>
    <col min="8191" max="8192" width="14" customWidth="1"/>
    <col min="8193" max="8193" width="15.28515625" customWidth="1"/>
    <col min="8194" max="8194" width="12.7109375" customWidth="1"/>
    <col min="8445" max="8445" width="34" customWidth="1"/>
    <col min="8446" max="8446" width="42.85546875" customWidth="1"/>
    <col min="8447" max="8448" width="14" customWidth="1"/>
    <col min="8449" max="8449" width="15.28515625" customWidth="1"/>
    <col min="8450" max="8450" width="12.7109375" customWidth="1"/>
    <col min="8701" max="8701" width="34" customWidth="1"/>
    <col min="8702" max="8702" width="42.85546875" customWidth="1"/>
    <col min="8703" max="8704" width="14" customWidth="1"/>
    <col min="8705" max="8705" width="15.28515625" customWidth="1"/>
    <col min="8706" max="8706" width="12.7109375" customWidth="1"/>
    <col min="8957" max="8957" width="34" customWidth="1"/>
    <col min="8958" max="8958" width="42.85546875" customWidth="1"/>
    <col min="8959" max="8960" width="14" customWidth="1"/>
    <col min="8961" max="8961" width="15.28515625" customWidth="1"/>
    <col min="8962" max="8962" width="12.7109375" customWidth="1"/>
    <col min="9213" max="9213" width="34" customWidth="1"/>
    <col min="9214" max="9214" width="42.85546875" customWidth="1"/>
    <col min="9215" max="9216" width="14" customWidth="1"/>
    <col min="9217" max="9217" width="15.28515625" customWidth="1"/>
    <col min="9218" max="9218" width="12.7109375" customWidth="1"/>
    <col min="9469" max="9469" width="34" customWidth="1"/>
    <col min="9470" max="9470" width="42.85546875" customWidth="1"/>
    <col min="9471" max="9472" width="14" customWidth="1"/>
    <col min="9473" max="9473" width="15.28515625" customWidth="1"/>
    <col min="9474" max="9474" width="12.7109375" customWidth="1"/>
    <col min="9725" max="9725" width="34" customWidth="1"/>
    <col min="9726" max="9726" width="42.85546875" customWidth="1"/>
    <col min="9727" max="9728" width="14" customWidth="1"/>
    <col min="9729" max="9729" width="15.28515625" customWidth="1"/>
    <col min="9730" max="9730" width="12.7109375" customWidth="1"/>
    <col min="9981" max="9981" width="34" customWidth="1"/>
    <col min="9982" max="9982" width="42.85546875" customWidth="1"/>
    <col min="9983" max="9984" width="14" customWidth="1"/>
    <col min="9985" max="9985" width="15.28515625" customWidth="1"/>
    <col min="9986" max="9986" width="12.7109375" customWidth="1"/>
    <col min="10237" max="10237" width="34" customWidth="1"/>
    <col min="10238" max="10238" width="42.85546875" customWidth="1"/>
    <col min="10239" max="10240" width="14" customWidth="1"/>
    <col min="10241" max="10241" width="15.28515625" customWidth="1"/>
    <col min="10242" max="10242" width="12.7109375" customWidth="1"/>
    <col min="10493" max="10493" width="34" customWidth="1"/>
    <col min="10494" max="10494" width="42.85546875" customWidth="1"/>
    <col min="10495" max="10496" width="14" customWidth="1"/>
    <col min="10497" max="10497" width="15.28515625" customWidth="1"/>
    <col min="10498" max="10498" width="12.7109375" customWidth="1"/>
    <col min="10749" max="10749" width="34" customWidth="1"/>
    <col min="10750" max="10750" width="42.85546875" customWidth="1"/>
    <col min="10751" max="10752" width="14" customWidth="1"/>
    <col min="10753" max="10753" width="15.28515625" customWidth="1"/>
    <col min="10754" max="10754" width="12.7109375" customWidth="1"/>
    <col min="11005" max="11005" width="34" customWidth="1"/>
    <col min="11006" max="11006" width="42.85546875" customWidth="1"/>
    <col min="11007" max="11008" width="14" customWidth="1"/>
    <col min="11009" max="11009" width="15.28515625" customWidth="1"/>
    <col min="11010" max="11010" width="12.7109375" customWidth="1"/>
    <col min="11261" max="11261" width="34" customWidth="1"/>
    <col min="11262" max="11262" width="42.85546875" customWidth="1"/>
    <col min="11263" max="11264" width="14" customWidth="1"/>
    <col min="11265" max="11265" width="15.28515625" customWidth="1"/>
    <col min="11266" max="11266" width="12.7109375" customWidth="1"/>
    <col min="11517" max="11517" width="34" customWidth="1"/>
    <col min="11518" max="11518" width="42.85546875" customWidth="1"/>
    <col min="11519" max="11520" width="14" customWidth="1"/>
    <col min="11521" max="11521" width="15.28515625" customWidth="1"/>
    <col min="11522" max="11522" width="12.7109375" customWidth="1"/>
    <col min="11773" max="11773" width="34" customWidth="1"/>
    <col min="11774" max="11774" width="42.85546875" customWidth="1"/>
    <col min="11775" max="11776" width="14" customWidth="1"/>
    <col min="11777" max="11777" width="15.28515625" customWidth="1"/>
    <col min="11778" max="11778" width="12.7109375" customWidth="1"/>
    <col min="12029" max="12029" width="34" customWidth="1"/>
    <col min="12030" max="12030" width="42.85546875" customWidth="1"/>
    <col min="12031" max="12032" width="14" customWidth="1"/>
    <col min="12033" max="12033" width="15.28515625" customWidth="1"/>
    <col min="12034" max="12034" width="12.7109375" customWidth="1"/>
    <col min="12285" max="12285" width="34" customWidth="1"/>
    <col min="12286" max="12286" width="42.85546875" customWidth="1"/>
    <col min="12287" max="12288" width="14" customWidth="1"/>
    <col min="12289" max="12289" width="15.28515625" customWidth="1"/>
    <col min="12290" max="12290" width="12.7109375" customWidth="1"/>
    <col min="12541" max="12541" width="34" customWidth="1"/>
    <col min="12542" max="12542" width="42.85546875" customWidth="1"/>
    <col min="12543" max="12544" width="14" customWidth="1"/>
    <col min="12545" max="12545" width="15.28515625" customWidth="1"/>
    <col min="12546" max="12546" width="12.7109375" customWidth="1"/>
    <col min="12797" max="12797" width="34" customWidth="1"/>
    <col min="12798" max="12798" width="42.85546875" customWidth="1"/>
    <col min="12799" max="12800" width="14" customWidth="1"/>
    <col min="12801" max="12801" width="15.28515625" customWidth="1"/>
    <col min="12802" max="12802" width="12.7109375" customWidth="1"/>
    <col min="13053" max="13053" width="34" customWidth="1"/>
    <col min="13054" max="13054" width="42.85546875" customWidth="1"/>
    <col min="13055" max="13056" width="14" customWidth="1"/>
    <col min="13057" max="13057" width="15.28515625" customWidth="1"/>
    <col min="13058" max="13058" width="12.7109375" customWidth="1"/>
    <col min="13309" max="13309" width="34" customWidth="1"/>
    <col min="13310" max="13310" width="42.85546875" customWidth="1"/>
    <col min="13311" max="13312" width="14" customWidth="1"/>
    <col min="13313" max="13313" width="15.28515625" customWidth="1"/>
    <col min="13314" max="13314" width="12.7109375" customWidth="1"/>
    <col min="13565" max="13565" width="34" customWidth="1"/>
    <col min="13566" max="13566" width="42.85546875" customWidth="1"/>
    <col min="13567" max="13568" width="14" customWidth="1"/>
    <col min="13569" max="13569" width="15.28515625" customWidth="1"/>
    <col min="13570" max="13570" width="12.7109375" customWidth="1"/>
    <col min="13821" max="13821" width="34" customWidth="1"/>
    <col min="13822" max="13822" width="42.85546875" customWidth="1"/>
    <col min="13823" max="13824" width="14" customWidth="1"/>
    <col min="13825" max="13825" width="15.28515625" customWidth="1"/>
    <col min="13826" max="13826" width="12.7109375" customWidth="1"/>
    <col min="14077" max="14077" width="34" customWidth="1"/>
    <col min="14078" max="14078" width="42.85546875" customWidth="1"/>
    <col min="14079" max="14080" width="14" customWidth="1"/>
    <col min="14081" max="14081" width="15.28515625" customWidth="1"/>
    <col min="14082" max="14082" width="12.7109375" customWidth="1"/>
    <col min="14333" max="14333" width="34" customWidth="1"/>
    <col min="14334" max="14334" width="42.85546875" customWidth="1"/>
    <col min="14335" max="14336" width="14" customWidth="1"/>
    <col min="14337" max="14337" width="15.28515625" customWidth="1"/>
    <col min="14338" max="14338" width="12.7109375" customWidth="1"/>
    <col min="14589" max="14589" width="34" customWidth="1"/>
    <col min="14590" max="14590" width="42.85546875" customWidth="1"/>
    <col min="14591" max="14592" width="14" customWidth="1"/>
    <col min="14593" max="14593" width="15.28515625" customWidth="1"/>
    <col min="14594" max="14594" width="12.7109375" customWidth="1"/>
    <col min="14845" max="14845" width="34" customWidth="1"/>
    <col min="14846" max="14846" width="42.85546875" customWidth="1"/>
    <col min="14847" max="14848" width="14" customWidth="1"/>
    <col min="14849" max="14849" width="15.28515625" customWidth="1"/>
    <col min="14850" max="14850" width="12.7109375" customWidth="1"/>
    <col min="15101" max="15101" width="34" customWidth="1"/>
    <col min="15102" max="15102" width="42.85546875" customWidth="1"/>
    <col min="15103" max="15104" width="14" customWidth="1"/>
    <col min="15105" max="15105" width="15.28515625" customWidth="1"/>
    <col min="15106" max="15106" width="12.7109375" customWidth="1"/>
    <col min="15357" max="15357" width="34" customWidth="1"/>
    <col min="15358" max="15358" width="42.85546875" customWidth="1"/>
    <col min="15359" max="15360" width="14" customWidth="1"/>
    <col min="15361" max="15361" width="15.28515625" customWidth="1"/>
    <col min="15362" max="15362" width="12.7109375" customWidth="1"/>
    <col min="15613" max="15613" width="34" customWidth="1"/>
    <col min="15614" max="15614" width="42.85546875" customWidth="1"/>
    <col min="15615" max="15616" width="14" customWidth="1"/>
    <col min="15617" max="15617" width="15.28515625" customWidth="1"/>
    <col min="15618" max="15618" width="12.7109375" customWidth="1"/>
    <col min="15869" max="15869" width="34" customWidth="1"/>
    <col min="15870" max="15870" width="42.85546875" customWidth="1"/>
    <col min="15871" max="15872" width="14" customWidth="1"/>
    <col min="15873" max="15873" width="15.28515625" customWidth="1"/>
    <col min="15874" max="15874" width="12.7109375" customWidth="1"/>
    <col min="16125" max="16125" width="34" customWidth="1"/>
    <col min="16126" max="16126" width="42.85546875" customWidth="1"/>
    <col min="16127" max="16128" width="14" customWidth="1"/>
    <col min="16129" max="16129" width="15.28515625" customWidth="1"/>
    <col min="16130" max="16130" width="12.7109375" customWidth="1"/>
  </cols>
  <sheetData>
    <row r="1" spans="1:5" x14ac:dyDescent="0.25">
      <c r="C1" s="159"/>
      <c r="D1" s="159"/>
      <c r="E1" s="159"/>
    </row>
    <row r="2" spans="1:5" ht="18.75" x14ac:dyDescent="0.3">
      <c r="A2" s="3" t="s">
        <v>0</v>
      </c>
      <c r="B2" s="3"/>
      <c r="C2" s="3"/>
      <c r="D2" s="3"/>
      <c r="E2" s="1"/>
    </row>
    <row r="3" spans="1:5" ht="18.75" x14ac:dyDescent="0.3">
      <c r="A3" s="4" t="s">
        <v>173</v>
      </c>
      <c r="B3" s="4"/>
      <c r="C3" s="4"/>
      <c r="D3" s="4"/>
      <c r="E3" s="2"/>
    </row>
    <row r="4" spans="1:5" ht="18.75" x14ac:dyDescent="0.3">
      <c r="A4" s="5" t="s">
        <v>160</v>
      </c>
      <c r="B4" s="5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6" t="s">
        <v>1</v>
      </c>
      <c r="B6" s="7"/>
      <c r="C6" s="8"/>
      <c r="D6" s="8"/>
      <c r="E6" s="9"/>
    </row>
    <row r="7" spans="1:5" x14ac:dyDescent="0.25">
      <c r="A7" s="10" t="s">
        <v>2</v>
      </c>
      <c r="B7" s="11">
        <f>B9+B10</f>
        <v>7375.1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6886.3</v>
      </c>
      <c r="C9" s="12"/>
      <c r="D9" s="12"/>
      <c r="E9" s="13"/>
    </row>
    <row r="10" spans="1:5" x14ac:dyDescent="0.25">
      <c r="A10" s="10" t="s">
        <v>6</v>
      </c>
      <c r="B10" s="15">
        <v>488.8</v>
      </c>
      <c r="C10" s="2"/>
      <c r="D10" s="2"/>
      <c r="E10" s="19"/>
    </row>
    <row r="11" spans="1:5" x14ac:dyDescent="0.25">
      <c r="A11" s="20" t="s">
        <v>7</v>
      </c>
      <c r="B11" s="21">
        <v>16</v>
      </c>
      <c r="C11" s="22"/>
      <c r="D11" s="22"/>
      <c r="E11" s="23"/>
    </row>
    <row r="12" spans="1:5" x14ac:dyDescent="0.25">
      <c r="A12" s="24" t="s">
        <v>8</v>
      </c>
      <c r="B12" s="21">
        <v>1</v>
      </c>
      <c r="C12" s="22"/>
      <c r="D12" s="22"/>
      <c r="E12" s="23"/>
    </row>
    <row r="13" spans="1:5" ht="15.75" thickBot="1" x14ac:dyDescent="0.3">
      <c r="A13" s="25" t="s">
        <v>9</v>
      </c>
      <c r="B13" s="26">
        <v>646.1</v>
      </c>
      <c r="C13" s="27"/>
      <c r="D13" s="27"/>
      <c r="E13" s="28"/>
    </row>
    <row r="14" spans="1:5" x14ac:dyDescent="0.25">
      <c r="A14" s="29"/>
      <c r="B14" s="30"/>
      <c r="C14" s="31" t="s">
        <v>10</v>
      </c>
      <c r="D14" s="32" t="s">
        <v>10</v>
      </c>
      <c r="E14" s="33" t="s">
        <v>11</v>
      </c>
    </row>
    <row r="15" spans="1:5" x14ac:dyDescent="0.25">
      <c r="A15" s="35" t="s">
        <v>12</v>
      </c>
      <c r="B15" s="36" t="s">
        <v>13</v>
      </c>
      <c r="C15" s="37" t="s">
        <v>14</v>
      </c>
      <c r="D15" s="38" t="s">
        <v>14</v>
      </c>
      <c r="E15" s="39" t="s">
        <v>15</v>
      </c>
    </row>
    <row r="16" spans="1:5" x14ac:dyDescent="0.25">
      <c r="A16" s="35" t="s">
        <v>16</v>
      </c>
      <c r="B16" s="36" t="s">
        <v>17</v>
      </c>
      <c r="C16" s="37" t="s">
        <v>18</v>
      </c>
      <c r="D16" s="38" t="s">
        <v>19</v>
      </c>
      <c r="E16" s="40" t="s">
        <v>20</v>
      </c>
    </row>
    <row r="17" spans="1:5" x14ac:dyDescent="0.25">
      <c r="A17" s="41"/>
      <c r="B17" s="42"/>
      <c r="C17" s="2" t="s">
        <v>21</v>
      </c>
      <c r="D17" s="43" t="s">
        <v>21</v>
      </c>
      <c r="E17" s="39" t="s">
        <v>22</v>
      </c>
    </row>
    <row r="18" spans="1:5" ht="15.75" thickBot="1" x14ac:dyDescent="0.3">
      <c r="A18" s="41"/>
      <c r="B18" s="42"/>
      <c r="C18" s="37" t="s">
        <v>23</v>
      </c>
      <c r="D18" s="38" t="s">
        <v>23</v>
      </c>
      <c r="E18" s="39" t="s">
        <v>23</v>
      </c>
    </row>
    <row r="19" spans="1:5" ht="59.25" customHeight="1" x14ac:dyDescent="0.25">
      <c r="A19" s="44" t="s">
        <v>24</v>
      </c>
      <c r="B19" s="45"/>
      <c r="C19" s="163">
        <f>E19*B7*12</f>
        <v>353119.788</v>
      </c>
      <c r="D19" s="46">
        <f>C19/12</f>
        <v>29426.649000000001</v>
      </c>
      <c r="E19" s="47">
        <v>3.99</v>
      </c>
    </row>
    <row r="20" spans="1:5" ht="160.5" customHeight="1" x14ac:dyDescent="0.25">
      <c r="A20" s="49" t="s">
        <v>82</v>
      </c>
      <c r="B20" s="119" t="s">
        <v>83</v>
      </c>
      <c r="C20" s="164"/>
      <c r="D20" s="50"/>
      <c r="E20" s="121"/>
    </row>
    <row r="21" spans="1:5" ht="155.25" hidden="1" customHeight="1" x14ac:dyDescent="0.25">
      <c r="A21" s="117"/>
      <c r="B21" s="51"/>
      <c r="C21" s="165"/>
      <c r="D21" s="120"/>
      <c r="E21" s="122"/>
    </row>
    <row r="22" spans="1:5" ht="42.75" x14ac:dyDescent="0.25">
      <c r="A22" s="52" t="s">
        <v>27</v>
      </c>
      <c r="B22" s="53"/>
      <c r="C22" s="166">
        <f>E22*B7*12</f>
        <v>252228.42000000004</v>
      </c>
      <c r="D22" s="54">
        <f>C22/12</f>
        <v>21019.035000000003</v>
      </c>
      <c r="E22" s="123">
        <v>2.85</v>
      </c>
    </row>
    <row r="23" spans="1:5" ht="149.25" customHeight="1" x14ac:dyDescent="0.25">
      <c r="A23" s="49" t="s">
        <v>82</v>
      </c>
      <c r="B23" s="119" t="s">
        <v>84</v>
      </c>
      <c r="C23" s="167"/>
      <c r="D23" s="55"/>
      <c r="E23" s="123"/>
    </row>
    <row r="24" spans="1:5" x14ac:dyDescent="0.25">
      <c r="A24" s="56" t="s">
        <v>28</v>
      </c>
      <c r="B24" s="57" t="s">
        <v>29</v>
      </c>
      <c r="C24" s="160">
        <f>E24*12*B7</f>
        <v>118591.60800000002</v>
      </c>
      <c r="D24" s="58">
        <f>C24/12</f>
        <v>9882.6340000000018</v>
      </c>
      <c r="E24" s="59">
        <v>1.34</v>
      </c>
    </row>
    <row r="25" spans="1:5" x14ac:dyDescent="0.25">
      <c r="A25" s="60" t="s">
        <v>30</v>
      </c>
      <c r="B25" s="36" t="s">
        <v>31</v>
      </c>
      <c r="C25" s="61"/>
      <c r="D25" s="62"/>
      <c r="E25" s="63" t="s">
        <v>21</v>
      </c>
    </row>
    <row r="26" spans="1:5" x14ac:dyDescent="0.25">
      <c r="A26" s="60" t="s">
        <v>32</v>
      </c>
      <c r="B26" s="36" t="s">
        <v>33</v>
      </c>
      <c r="C26" s="61"/>
      <c r="D26" s="62"/>
      <c r="E26" s="63"/>
    </row>
    <row r="27" spans="1:5" x14ac:dyDescent="0.25">
      <c r="A27" s="60"/>
      <c r="B27" s="36"/>
      <c r="C27" s="61"/>
      <c r="D27" s="62"/>
      <c r="E27" s="63"/>
    </row>
    <row r="28" spans="1:5" x14ac:dyDescent="0.25">
      <c r="A28" s="56" t="s">
        <v>156</v>
      </c>
      <c r="B28" s="57"/>
      <c r="C28" s="160">
        <f>E28*12*B7</f>
        <v>56640.768000000004</v>
      </c>
      <c r="D28" s="58">
        <f>C28/12</f>
        <v>4720.0640000000003</v>
      </c>
      <c r="E28" s="59">
        <f>E29+E30</f>
        <v>0.64</v>
      </c>
    </row>
    <row r="29" spans="1:5" x14ac:dyDescent="0.25">
      <c r="A29" s="83" t="s">
        <v>157</v>
      </c>
      <c r="B29" s="36" t="s">
        <v>35</v>
      </c>
      <c r="C29" s="109"/>
      <c r="D29" s="87"/>
      <c r="E29" s="110">
        <v>0.55000000000000004</v>
      </c>
    </row>
    <row r="30" spans="1:5" x14ac:dyDescent="0.25">
      <c r="A30" s="80" t="s">
        <v>158</v>
      </c>
      <c r="B30" s="65" t="s">
        <v>159</v>
      </c>
      <c r="C30" s="144"/>
      <c r="D30" s="66"/>
      <c r="E30" s="161">
        <v>0.09</v>
      </c>
    </row>
    <row r="31" spans="1:5" ht="28.5" x14ac:dyDescent="0.25">
      <c r="A31" s="68" t="s">
        <v>38</v>
      </c>
      <c r="B31" s="57"/>
      <c r="C31" s="168">
        <f>E31*12*B7</f>
        <v>479676.50399999996</v>
      </c>
      <c r="D31" s="69">
        <f>C31/12</f>
        <v>39973.041999999994</v>
      </c>
      <c r="E31" s="70">
        <v>5.42</v>
      </c>
    </row>
    <row r="32" spans="1:5" x14ac:dyDescent="0.25">
      <c r="A32" s="41" t="s">
        <v>39</v>
      </c>
      <c r="B32" s="71" t="s">
        <v>40</v>
      </c>
      <c r="C32" s="169"/>
      <c r="D32" s="72"/>
      <c r="E32" s="73"/>
    </row>
    <row r="33" spans="1:5" x14ac:dyDescent="0.25">
      <c r="A33" s="41" t="s">
        <v>41</v>
      </c>
      <c r="B33" s="74" t="s">
        <v>42</v>
      </c>
      <c r="C33" s="169"/>
      <c r="D33" s="72"/>
      <c r="E33" s="73"/>
    </row>
    <row r="34" spans="1:5" x14ac:dyDescent="0.25">
      <c r="A34" s="41" t="s">
        <v>43</v>
      </c>
      <c r="B34" s="74" t="s">
        <v>44</v>
      </c>
      <c r="C34" s="169"/>
      <c r="D34" s="72"/>
      <c r="E34" s="73"/>
    </row>
    <row r="35" spans="1:5" x14ac:dyDescent="0.25">
      <c r="A35" s="41" t="s">
        <v>45</v>
      </c>
      <c r="B35" s="74" t="s">
        <v>46</v>
      </c>
      <c r="C35" s="169"/>
      <c r="D35" s="72"/>
      <c r="E35" s="73"/>
    </row>
    <row r="36" spans="1:5" x14ac:dyDescent="0.25">
      <c r="A36" s="41" t="s">
        <v>96</v>
      </c>
      <c r="B36" s="74"/>
      <c r="C36" s="169"/>
      <c r="D36" s="72"/>
      <c r="E36" s="73"/>
    </row>
    <row r="37" spans="1:5" x14ac:dyDescent="0.25">
      <c r="A37" s="41" t="s">
        <v>97</v>
      </c>
      <c r="B37" s="74" t="s">
        <v>48</v>
      </c>
      <c r="C37" s="169"/>
      <c r="D37" s="72"/>
      <c r="E37" s="73"/>
    </row>
    <row r="38" spans="1:5" x14ac:dyDescent="0.25">
      <c r="A38" s="75" t="s">
        <v>47</v>
      </c>
      <c r="B38" s="74" t="s">
        <v>60</v>
      </c>
      <c r="C38" s="169"/>
      <c r="D38" s="72"/>
      <c r="E38" s="73"/>
    </row>
    <row r="39" spans="1:5" x14ac:dyDescent="0.25">
      <c r="A39" s="75" t="s">
        <v>94</v>
      </c>
      <c r="B39" s="74"/>
      <c r="C39" s="169"/>
      <c r="D39" s="72"/>
      <c r="E39" s="73"/>
    </row>
    <row r="40" spans="1:5" x14ac:dyDescent="0.25">
      <c r="A40" s="75" t="s">
        <v>93</v>
      </c>
      <c r="B40" s="74" t="s">
        <v>49</v>
      </c>
      <c r="C40" s="169"/>
      <c r="D40" s="72"/>
      <c r="E40" s="73"/>
    </row>
    <row r="41" spans="1:5" x14ac:dyDescent="0.25">
      <c r="A41" s="75" t="s">
        <v>50</v>
      </c>
      <c r="B41" s="74"/>
      <c r="C41" s="169"/>
      <c r="D41" s="72"/>
      <c r="E41" s="73"/>
    </row>
    <row r="42" spans="1:5" x14ac:dyDescent="0.25">
      <c r="A42" s="75" t="s">
        <v>51</v>
      </c>
      <c r="B42" s="74" t="s">
        <v>25</v>
      </c>
      <c r="C42" s="169"/>
      <c r="D42" s="72"/>
      <c r="E42" s="73"/>
    </row>
    <row r="43" spans="1:5" x14ac:dyDescent="0.25">
      <c r="A43" s="75" t="s">
        <v>52</v>
      </c>
      <c r="B43" s="74"/>
      <c r="C43" s="169"/>
      <c r="D43" s="72"/>
      <c r="E43" s="73"/>
    </row>
    <row r="44" spans="1:5" x14ac:dyDescent="0.25">
      <c r="A44" s="75" t="s">
        <v>91</v>
      </c>
      <c r="B44" s="74"/>
      <c r="C44" s="169"/>
      <c r="D44" s="72"/>
      <c r="E44" s="73"/>
    </row>
    <row r="45" spans="1:5" x14ac:dyDescent="0.25">
      <c r="A45" s="75" t="s">
        <v>92</v>
      </c>
      <c r="B45" s="74" t="s">
        <v>167</v>
      </c>
      <c r="C45" s="169"/>
      <c r="D45" s="72"/>
      <c r="E45" s="73"/>
    </row>
    <row r="46" spans="1:5" x14ac:dyDescent="0.25">
      <c r="A46" s="41"/>
      <c r="B46" s="36"/>
      <c r="C46" s="37"/>
      <c r="D46" s="38"/>
      <c r="E46" s="39"/>
    </row>
    <row r="47" spans="1:5" ht="44.25" customHeight="1" x14ac:dyDescent="0.25">
      <c r="A47" s="68" t="s">
        <v>53</v>
      </c>
      <c r="B47" s="57"/>
      <c r="C47" s="160">
        <f>E47*12*B7</f>
        <v>936342.69600000011</v>
      </c>
      <c r="D47" s="58">
        <f>C47/12</f>
        <v>78028.558000000005</v>
      </c>
      <c r="E47" s="59">
        <v>10.58</v>
      </c>
    </row>
    <row r="48" spans="1:5" x14ac:dyDescent="0.25">
      <c r="A48" s="77" t="s">
        <v>54</v>
      </c>
      <c r="B48" s="57"/>
      <c r="C48" s="170"/>
      <c r="D48" s="78"/>
      <c r="E48" s="79"/>
    </row>
    <row r="49" spans="1:5" x14ac:dyDescent="0.25">
      <c r="A49" s="80" t="s">
        <v>55</v>
      </c>
      <c r="B49" s="65"/>
      <c r="C49" s="171"/>
      <c r="D49" s="81"/>
      <c r="E49" s="82"/>
    </row>
    <row r="50" spans="1:5" x14ac:dyDescent="0.25">
      <c r="A50" s="83" t="s">
        <v>56</v>
      </c>
      <c r="B50" s="36"/>
      <c r="C50" s="37"/>
      <c r="D50" s="38"/>
      <c r="E50" s="39"/>
    </row>
    <row r="51" spans="1:5" x14ac:dyDescent="0.25">
      <c r="A51" s="83" t="s">
        <v>57</v>
      </c>
      <c r="B51" s="36" t="s">
        <v>58</v>
      </c>
      <c r="C51" s="37"/>
      <c r="D51" s="38"/>
      <c r="E51" s="39"/>
    </row>
    <row r="52" spans="1:5" x14ac:dyDescent="0.25">
      <c r="A52" s="84" t="s">
        <v>59</v>
      </c>
      <c r="B52" s="36" t="s">
        <v>168</v>
      </c>
      <c r="C52" s="37"/>
      <c r="D52" s="38"/>
      <c r="E52" s="39"/>
    </row>
    <row r="53" spans="1:5" x14ac:dyDescent="0.25">
      <c r="A53" s="83" t="s">
        <v>169</v>
      </c>
      <c r="B53" s="36" t="s">
        <v>168</v>
      </c>
      <c r="C53" s="37"/>
      <c r="D53" s="38"/>
      <c r="E53" s="39"/>
    </row>
    <row r="54" spans="1:5" x14ac:dyDescent="0.25">
      <c r="A54" s="84" t="s">
        <v>79</v>
      </c>
      <c r="B54" s="36" t="s">
        <v>170</v>
      </c>
      <c r="C54" s="37"/>
      <c r="D54" s="38"/>
      <c r="E54" s="39"/>
    </row>
    <row r="55" spans="1:5" x14ac:dyDescent="0.25">
      <c r="A55" s="84" t="s">
        <v>62</v>
      </c>
      <c r="B55" s="36" t="s">
        <v>171</v>
      </c>
      <c r="C55" s="37"/>
      <c r="D55" s="38"/>
      <c r="E55" s="39"/>
    </row>
    <row r="56" spans="1:5" x14ac:dyDescent="0.25">
      <c r="A56" s="84" t="s">
        <v>63</v>
      </c>
      <c r="B56" s="36" t="s">
        <v>58</v>
      </c>
      <c r="C56" s="37"/>
      <c r="D56" s="38"/>
      <c r="E56" s="39"/>
    </row>
    <row r="57" spans="1:5" x14ac:dyDescent="0.25">
      <c r="A57" s="84" t="s">
        <v>78</v>
      </c>
      <c r="B57" s="36" t="s">
        <v>58</v>
      </c>
      <c r="C57" s="37"/>
      <c r="D57" s="38"/>
      <c r="E57" s="39"/>
    </row>
    <row r="58" spans="1:5" x14ac:dyDescent="0.25">
      <c r="A58" s="85"/>
      <c r="B58" s="65"/>
      <c r="C58" s="171"/>
      <c r="D58" s="81"/>
      <c r="E58" s="82"/>
    </row>
    <row r="59" spans="1:5" x14ac:dyDescent="0.25">
      <c r="A59" s="86" t="s">
        <v>64</v>
      </c>
      <c r="B59" s="57"/>
      <c r="C59" s="170"/>
      <c r="D59" s="78"/>
      <c r="E59" s="79"/>
    </row>
    <row r="60" spans="1:5" x14ac:dyDescent="0.25">
      <c r="A60" s="85" t="s">
        <v>65</v>
      </c>
      <c r="B60" s="65"/>
      <c r="C60" s="171"/>
      <c r="D60" s="81"/>
      <c r="E60" s="82"/>
    </row>
    <row r="61" spans="1:5" x14ac:dyDescent="0.25">
      <c r="A61" s="41" t="s">
        <v>66</v>
      </c>
      <c r="B61" s="36"/>
      <c r="C61" s="37"/>
      <c r="D61" s="38"/>
      <c r="E61" s="39"/>
    </row>
    <row r="62" spans="1:5" x14ac:dyDescent="0.25">
      <c r="A62" s="41" t="s">
        <v>57</v>
      </c>
      <c r="B62" s="36" t="s">
        <v>58</v>
      </c>
      <c r="C62" s="37"/>
      <c r="D62" s="38"/>
      <c r="E62" s="39"/>
    </row>
    <row r="63" spans="1:5" x14ac:dyDescent="0.25">
      <c r="A63" s="84" t="s">
        <v>162</v>
      </c>
      <c r="B63" s="36" t="s">
        <v>58</v>
      </c>
      <c r="C63" s="37"/>
      <c r="D63" s="38"/>
      <c r="E63" s="39"/>
    </row>
    <row r="64" spans="1:5" x14ac:dyDescent="0.25">
      <c r="A64" s="84" t="s">
        <v>163</v>
      </c>
      <c r="B64" s="36" t="s">
        <v>67</v>
      </c>
      <c r="C64" s="37"/>
      <c r="D64" s="38"/>
      <c r="E64" s="39"/>
    </row>
    <row r="65" spans="1:5" x14ac:dyDescent="0.25">
      <c r="A65" s="84" t="s">
        <v>164</v>
      </c>
      <c r="B65" s="36" t="s">
        <v>165</v>
      </c>
      <c r="C65" s="37"/>
      <c r="D65" s="38"/>
      <c r="E65" s="39"/>
    </row>
    <row r="66" spans="1:5" x14ac:dyDescent="0.25">
      <c r="A66" s="84"/>
      <c r="B66" s="162" t="s">
        <v>166</v>
      </c>
      <c r="C66" s="37"/>
      <c r="D66" s="38"/>
      <c r="E66" s="39"/>
    </row>
    <row r="67" spans="1:5" x14ac:dyDescent="0.25">
      <c r="A67" s="84" t="s">
        <v>62</v>
      </c>
      <c r="B67" s="36" t="s">
        <v>171</v>
      </c>
      <c r="C67" s="37"/>
      <c r="D67" s="38"/>
      <c r="E67" s="39"/>
    </row>
    <row r="68" spans="1:5" x14ac:dyDescent="0.25">
      <c r="A68" s="84" t="s">
        <v>63</v>
      </c>
      <c r="B68" s="36" t="s">
        <v>58</v>
      </c>
      <c r="C68" s="37"/>
      <c r="D68" s="38"/>
      <c r="E68" s="39"/>
    </row>
    <row r="69" spans="1:5" x14ac:dyDescent="0.25">
      <c r="A69" s="84" t="s">
        <v>172</v>
      </c>
      <c r="B69" s="36" t="s">
        <v>67</v>
      </c>
      <c r="C69" s="37"/>
      <c r="D69" s="38"/>
      <c r="E69" s="39"/>
    </row>
    <row r="70" spans="1:5" x14ac:dyDescent="0.25">
      <c r="A70" s="84" t="s">
        <v>77</v>
      </c>
      <c r="B70" s="36" t="s">
        <v>58</v>
      </c>
      <c r="C70" s="37"/>
      <c r="D70" s="38"/>
      <c r="E70" s="39"/>
    </row>
    <row r="71" spans="1:5" x14ac:dyDescent="0.25">
      <c r="A71" s="41"/>
      <c r="B71" s="36"/>
      <c r="C71" s="37"/>
      <c r="D71" s="38"/>
      <c r="E71" s="39"/>
    </row>
    <row r="72" spans="1:5" x14ac:dyDescent="0.25">
      <c r="A72" s="56" t="s">
        <v>101</v>
      </c>
      <c r="B72" s="57" t="s">
        <v>68</v>
      </c>
      <c r="C72" s="160">
        <f>E72*12*B7</f>
        <v>10620.144</v>
      </c>
      <c r="D72" s="58">
        <f>C72/12</f>
        <v>885.01200000000006</v>
      </c>
      <c r="E72" s="59">
        <v>0.12</v>
      </c>
    </row>
    <row r="73" spans="1:5" x14ac:dyDescent="0.25">
      <c r="A73" s="64" t="s">
        <v>69</v>
      </c>
      <c r="B73" s="65" t="s">
        <v>80</v>
      </c>
      <c r="C73" s="61"/>
      <c r="D73" s="62"/>
      <c r="E73" s="63"/>
    </row>
    <row r="74" spans="1:5" x14ac:dyDescent="0.25">
      <c r="A74" s="56" t="s">
        <v>161</v>
      </c>
      <c r="B74" s="57" t="s">
        <v>35</v>
      </c>
      <c r="C74" s="160">
        <f>E74*12*B7</f>
        <v>10620.144</v>
      </c>
      <c r="D74" s="58">
        <f>C74/12</f>
        <v>885.01200000000006</v>
      </c>
      <c r="E74" s="143">
        <v>0.12</v>
      </c>
    </row>
    <row r="75" spans="1:5" x14ac:dyDescent="0.25">
      <c r="A75" s="60" t="s">
        <v>103</v>
      </c>
      <c r="B75" s="65"/>
      <c r="C75" s="144"/>
      <c r="D75" s="66"/>
      <c r="E75" s="67"/>
    </row>
    <row r="76" spans="1:5" x14ac:dyDescent="0.25">
      <c r="A76" s="56" t="s">
        <v>105</v>
      </c>
      <c r="B76" s="57" t="s">
        <v>70</v>
      </c>
      <c r="C76" s="160">
        <f>E76*12*B7</f>
        <v>88501.200000000012</v>
      </c>
      <c r="D76" s="87">
        <f>C76/12</f>
        <v>7375.1000000000013</v>
      </c>
      <c r="E76" s="59">
        <v>1</v>
      </c>
    </row>
    <row r="77" spans="1:5" x14ac:dyDescent="0.25">
      <c r="A77" s="83"/>
      <c r="B77" s="65"/>
      <c r="C77" s="144"/>
      <c r="D77" s="66"/>
      <c r="E77" s="67"/>
    </row>
    <row r="78" spans="1:5" x14ac:dyDescent="0.25">
      <c r="A78" s="56" t="s">
        <v>106</v>
      </c>
      <c r="B78" s="57" t="s">
        <v>35</v>
      </c>
      <c r="C78" s="160">
        <f>E78*12*B7</f>
        <v>66375.900000000009</v>
      </c>
      <c r="D78" s="58">
        <f>C78/12</f>
        <v>5531.3250000000007</v>
      </c>
      <c r="E78" s="88">
        <v>0.75</v>
      </c>
    </row>
    <row r="79" spans="1:5" x14ac:dyDescent="0.25">
      <c r="A79" s="64" t="s">
        <v>90</v>
      </c>
      <c r="B79" s="65"/>
      <c r="C79" s="144"/>
      <c r="D79" s="66"/>
      <c r="E79" s="67"/>
    </row>
    <row r="80" spans="1:5" x14ac:dyDescent="0.25">
      <c r="A80" s="60" t="s">
        <v>107</v>
      </c>
      <c r="B80" s="57" t="s">
        <v>35</v>
      </c>
      <c r="C80" s="160">
        <f>E80*12*B7</f>
        <v>88501.200000000012</v>
      </c>
      <c r="D80" s="87">
        <f>C80/12</f>
        <v>7375.1000000000013</v>
      </c>
      <c r="E80" s="59">
        <v>1</v>
      </c>
    </row>
    <row r="81" spans="1:5" x14ac:dyDescent="0.25">
      <c r="A81" s="60" t="s">
        <v>85</v>
      </c>
      <c r="B81" s="36"/>
      <c r="C81" s="61"/>
      <c r="D81" s="62"/>
      <c r="E81" s="63"/>
    </row>
    <row r="82" spans="1:5" x14ac:dyDescent="0.25">
      <c r="A82" s="60" t="s">
        <v>155</v>
      </c>
      <c r="B82" s="36"/>
      <c r="C82" s="61"/>
      <c r="D82" s="62"/>
      <c r="E82" s="63"/>
    </row>
    <row r="83" spans="1:5" x14ac:dyDescent="0.25">
      <c r="A83" s="56" t="s">
        <v>108</v>
      </c>
      <c r="B83" s="57" t="s">
        <v>35</v>
      </c>
      <c r="C83" s="172">
        <f>D83*12</f>
        <v>21240.288</v>
      </c>
      <c r="D83" s="58">
        <f>B7*E83</f>
        <v>1770.0240000000001</v>
      </c>
      <c r="E83" s="88">
        <v>0.24</v>
      </c>
    </row>
    <row r="84" spans="1:5" x14ac:dyDescent="0.25">
      <c r="A84" s="64" t="s">
        <v>89</v>
      </c>
      <c r="B84" s="65"/>
      <c r="C84" s="144"/>
      <c r="D84" s="66"/>
      <c r="E84" s="67"/>
    </row>
    <row r="85" spans="1:5" x14ac:dyDescent="0.25">
      <c r="A85" s="89" t="s">
        <v>71</v>
      </c>
      <c r="B85" s="57"/>
      <c r="C85" s="173">
        <f>C19+C22+C24+C28+C31+C47+C74+C76+C72+C78+C80+C83</f>
        <v>2482458.66</v>
      </c>
      <c r="D85" s="92">
        <f>D19+D22+D24+D28+D31+D47+D74+D76+D72+D78+D80+D83</f>
        <v>206871.55500000002</v>
      </c>
      <c r="E85" s="59">
        <f>E19+E22+E24+E28+E31+E47+E74+E76+E72+E78+E80+E83</f>
        <v>28.05</v>
      </c>
    </row>
    <row r="86" spans="1:5" x14ac:dyDescent="0.25">
      <c r="A86" s="90" t="s">
        <v>72</v>
      </c>
      <c r="B86" s="65"/>
      <c r="C86" s="144"/>
      <c r="D86" s="66"/>
      <c r="E86" s="67"/>
    </row>
    <row r="87" spans="1:5" x14ac:dyDescent="0.25">
      <c r="A87" s="56" t="s">
        <v>109</v>
      </c>
      <c r="B87" s="57"/>
      <c r="C87" s="173">
        <f>E87*12*B7</f>
        <v>323029.38</v>
      </c>
      <c r="D87" s="87">
        <f>C87/12</f>
        <v>26919.115000000002</v>
      </c>
      <c r="E87" s="59">
        <v>3.65</v>
      </c>
    </row>
    <row r="88" spans="1:5" x14ac:dyDescent="0.25">
      <c r="A88" s="60" t="s">
        <v>81</v>
      </c>
      <c r="B88" s="36"/>
      <c r="C88" s="61"/>
      <c r="D88" s="62"/>
      <c r="E88" s="39"/>
    </row>
    <row r="89" spans="1:5" x14ac:dyDescent="0.25">
      <c r="A89" s="56" t="s">
        <v>73</v>
      </c>
      <c r="B89" s="91"/>
      <c r="C89" s="173">
        <f>C85+C87</f>
        <v>2805488.04</v>
      </c>
      <c r="D89" s="92">
        <f>D85+D87</f>
        <v>233790.67</v>
      </c>
      <c r="E89" s="59">
        <f>E85+E87</f>
        <v>31.7</v>
      </c>
    </row>
    <row r="90" spans="1:5" ht="15.75" thickBot="1" x14ac:dyDescent="0.3">
      <c r="A90" s="138" t="s">
        <v>74</v>
      </c>
      <c r="B90" s="93"/>
      <c r="C90" s="174"/>
      <c r="D90" s="139"/>
      <c r="E90" s="140"/>
    </row>
    <row r="91" spans="1:5" x14ac:dyDescent="0.25">
      <c r="A91" s="141"/>
      <c r="B91" s="2"/>
      <c r="C91" s="141"/>
      <c r="D91" s="141"/>
      <c r="E91" s="37"/>
    </row>
    <row r="92" spans="1:5" x14ac:dyDescent="0.25">
      <c r="A92" s="141"/>
      <c r="B92" s="2"/>
      <c r="C92" s="141"/>
      <c r="D92" s="141"/>
      <c r="E92" s="37"/>
    </row>
    <row r="93" spans="1:5" ht="18.75" x14ac:dyDescent="0.3">
      <c r="A93" s="3" t="s">
        <v>118</v>
      </c>
      <c r="B93" s="3"/>
      <c r="C93" s="3"/>
      <c r="D93" s="3"/>
      <c r="E93" s="1"/>
    </row>
    <row r="94" spans="1:5" ht="18.75" x14ac:dyDescent="0.3">
      <c r="A94" s="154" t="s">
        <v>174</v>
      </c>
      <c r="B94" s="154"/>
      <c r="C94" s="154"/>
      <c r="D94" s="154"/>
      <c r="E94" s="155"/>
    </row>
    <row r="95" spans="1:5" ht="18.75" x14ac:dyDescent="0.3">
      <c r="A95" s="5" t="s">
        <v>160</v>
      </c>
      <c r="B95" s="5"/>
      <c r="C95" s="2"/>
      <c r="D95" s="2"/>
      <c r="E95" s="2"/>
    </row>
    <row r="96" spans="1:5" ht="19.5" thickBot="1" x14ac:dyDescent="0.35">
      <c r="A96" s="5"/>
      <c r="B96" s="2"/>
      <c r="C96" s="141"/>
      <c r="D96" s="141"/>
      <c r="E96" s="37"/>
    </row>
    <row r="97" spans="1:5" x14ac:dyDescent="0.25">
      <c r="A97" s="6" t="s">
        <v>1</v>
      </c>
      <c r="B97" s="7"/>
      <c r="C97" s="8"/>
      <c r="D97" s="8"/>
      <c r="E97" s="9"/>
    </row>
    <row r="98" spans="1:5" x14ac:dyDescent="0.25">
      <c r="A98" s="10" t="s">
        <v>2</v>
      </c>
      <c r="B98" s="11">
        <f>B100+B101</f>
        <v>7375.1</v>
      </c>
      <c r="C98" s="12"/>
      <c r="D98" s="12"/>
      <c r="E98" s="13"/>
    </row>
    <row r="99" spans="1:5" x14ac:dyDescent="0.25">
      <c r="A99" s="14" t="s">
        <v>3</v>
      </c>
      <c r="B99" s="15" t="s">
        <v>4</v>
      </c>
      <c r="C99" s="16"/>
      <c r="D99" s="16"/>
      <c r="E99" s="17"/>
    </row>
    <row r="100" spans="1:5" x14ac:dyDescent="0.25">
      <c r="A100" s="18" t="s">
        <v>5</v>
      </c>
      <c r="B100" s="11">
        <v>6886.3</v>
      </c>
      <c r="C100" s="12"/>
      <c r="D100" s="12"/>
      <c r="E100" s="13"/>
    </row>
    <row r="101" spans="1:5" ht="15.75" thickBot="1" x14ac:dyDescent="0.3">
      <c r="A101" s="20" t="s">
        <v>6</v>
      </c>
      <c r="B101" s="15">
        <v>488.8</v>
      </c>
      <c r="C101" s="22"/>
      <c r="D101" s="22"/>
      <c r="E101" s="23"/>
    </row>
    <row r="102" spans="1:5" x14ac:dyDescent="0.25">
      <c r="A102" s="30"/>
      <c r="B102" s="30"/>
      <c r="C102" s="31" t="s">
        <v>10</v>
      </c>
      <c r="D102" s="32" t="s">
        <v>10</v>
      </c>
      <c r="E102" s="33" t="s">
        <v>11</v>
      </c>
    </row>
    <row r="103" spans="1:5" x14ac:dyDescent="0.25">
      <c r="A103" s="36" t="s">
        <v>12</v>
      </c>
      <c r="B103" s="36" t="s">
        <v>13</v>
      </c>
      <c r="C103" s="37" t="s">
        <v>14</v>
      </c>
      <c r="D103" s="38" t="s">
        <v>14</v>
      </c>
      <c r="E103" s="39" t="s">
        <v>15</v>
      </c>
    </row>
    <row r="104" spans="1:5" x14ac:dyDescent="0.25">
      <c r="A104" s="36" t="s">
        <v>16</v>
      </c>
      <c r="B104" s="36" t="s">
        <v>17</v>
      </c>
      <c r="C104" s="37" t="s">
        <v>18</v>
      </c>
      <c r="D104" s="38" t="s">
        <v>19</v>
      </c>
      <c r="E104" s="40" t="s">
        <v>20</v>
      </c>
    </row>
    <row r="105" spans="1:5" x14ac:dyDescent="0.25">
      <c r="A105" s="42"/>
      <c r="B105" s="42"/>
      <c r="C105" s="2" t="s">
        <v>21</v>
      </c>
      <c r="D105" s="43" t="s">
        <v>21</v>
      </c>
      <c r="E105" s="39" t="s">
        <v>22</v>
      </c>
    </row>
    <row r="106" spans="1:5" ht="15.75" thickBot="1" x14ac:dyDescent="0.3">
      <c r="A106" s="42"/>
      <c r="B106" s="42"/>
      <c r="C106" s="37" t="s">
        <v>23</v>
      </c>
      <c r="D106" s="38" t="s">
        <v>23</v>
      </c>
      <c r="E106" s="39" t="s">
        <v>23</v>
      </c>
    </row>
    <row r="107" spans="1:5" x14ac:dyDescent="0.25">
      <c r="A107" s="94" t="s">
        <v>98</v>
      </c>
      <c r="B107" s="95"/>
      <c r="C107" s="96">
        <f>C110+C113+C116+C118</f>
        <v>1087679.7480000001</v>
      </c>
      <c r="D107" s="97">
        <f>D110+D113+D116+D118</f>
        <v>90639.979000000007</v>
      </c>
      <c r="E107" s="98">
        <f>E110+E113+E116+E118</f>
        <v>12.29</v>
      </c>
    </row>
    <row r="108" spans="1:5" ht="15.75" thickBot="1" x14ac:dyDescent="0.3">
      <c r="A108" s="99" t="s">
        <v>99</v>
      </c>
      <c r="B108" s="100"/>
      <c r="C108" s="101"/>
      <c r="D108" s="102"/>
      <c r="E108" s="103"/>
    </row>
    <row r="109" spans="1:5" x14ac:dyDescent="0.25">
      <c r="A109" s="104" t="s">
        <v>86</v>
      </c>
      <c r="B109" s="95" t="s">
        <v>75</v>
      </c>
      <c r="C109" s="105"/>
      <c r="D109" s="106"/>
      <c r="E109" s="107"/>
    </row>
    <row r="110" spans="1:5" x14ac:dyDescent="0.25">
      <c r="A110" s="108" t="s">
        <v>76</v>
      </c>
      <c r="B110" s="36"/>
      <c r="C110" s="109">
        <f>D110*12</f>
        <v>309754.2</v>
      </c>
      <c r="D110" s="87">
        <f>E110*B7</f>
        <v>25812.850000000002</v>
      </c>
      <c r="E110" s="110">
        <v>3.5</v>
      </c>
    </row>
    <row r="111" spans="1:5" ht="15.75" thickBot="1" x14ac:dyDescent="0.3">
      <c r="A111" s="111"/>
      <c r="B111" s="100"/>
      <c r="C111" s="101"/>
      <c r="D111" s="102"/>
      <c r="E111" s="103"/>
    </row>
    <row r="112" spans="1:5" x14ac:dyDescent="0.25">
      <c r="A112" s="108" t="s">
        <v>110</v>
      </c>
      <c r="B112" s="36" t="s">
        <v>111</v>
      </c>
      <c r="C112" s="145"/>
      <c r="D112" s="146"/>
      <c r="E112" s="147"/>
    </row>
    <row r="113" spans="1:5" x14ac:dyDescent="0.25">
      <c r="A113" s="108"/>
      <c r="B113" s="36" t="s">
        <v>112</v>
      </c>
      <c r="C113" s="109">
        <f>D113*12</f>
        <v>629243.53200000001</v>
      </c>
      <c r="D113" s="87">
        <f>E113*B7</f>
        <v>52436.961000000003</v>
      </c>
      <c r="E113" s="110">
        <v>7.11</v>
      </c>
    </row>
    <row r="114" spans="1:5" ht="15.75" thickBot="1" x14ac:dyDescent="0.3">
      <c r="A114" s="112"/>
      <c r="B114" s="100"/>
      <c r="C114" s="113"/>
      <c r="D114" s="114"/>
      <c r="E114" s="103"/>
    </row>
    <row r="115" spans="1:5" x14ac:dyDescent="0.25">
      <c r="A115" s="104" t="s">
        <v>113</v>
      </c>
      <c r="B115" s="36" t="s">
        <v>111</v>
      </c>
      <c r="C115" s="149"/>
      <c r="D115" s="150"/>
      <c r="E115" s="151"/>
    </row>
    <row r="116" spans="1:5" x14ac:dyDescent="0.25">
      <c r="A116" s="108" t="s">
        <v>114</v>
      </c>
      <c r="B116" s="36" t="s">
        <v>112</v>
      </c>
      <c r="C116" s="109">
        <f>D116*12</f>
        <v>90271.224000000017</v>
      </c>
      <c r="D116" s="87">
        <f>E116*B7</f>
        <v>7522.6020000000008</v>
      </c>
      <c r="E116" s="152">
        <v>1.02</v>
      </c>
    </row>
    <row r="117" spans="1:5" ht="15.75" thickBot="1" x14ac:dyDescent="0.3">
      <c r="A117" s="112" t="s">
        <v>115</v>
      </c>
      <c r="B117" s="100"/>
      <c r="C117" s="113"/>
      <c r="D117" s="114"/>
      <c r="E117" s="153">
        <v>0.24</v>
      </c>
    </row>
    <row r="118" spans="1:5" x14ac:dyDescent="0.25">
      <c r="A118" s="104" t="s">
        <v>116</v>
      </c>
      <c r="B118" s="95" t="s">
        <v>117</v>
      </c>
      <c r="C118" s="105">
        <f>D118*12</f>
        <v>58410.792000000009</v>
      </c>
      <c r="D118" s="106">
        <f>E118*B7</f>
        <v>4867.5660000000007</v>
      </c>
      <c r="E118" s="98">
        <v>0.66</v>
      </c>
    </row>
    <row r="119" spans="1:5" ht="14.25" customHeight="1" thickBot="1" x14ac:dyDescent="0.3">
      <c r="A119" s="148"/>
      <c r="B119" s="100"/>
      <c r="C119" s="113"/>
      <c r="D119" s="114"/>
      <c r="E119" s="103"/>
    </row>
    <row r="120" spans="1:5" ht="14.25" customHeight="1" x14ac:dyDescent="0.25">
      <c r="A120" s="115"/>
      <c r="B120" s="37"/>
      <c r="C120" s="61"/>
      <c r="D120" s="61"/>
      <c r="E120" s="61"/>
    </row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 2019</vt:lpstr>
      <vt:lpstr>Тариф 19 на доску</vt:lpstr>
      <vt:lpstr>Тариф 19 М3,30</vt:lpstr>
      <vt:lpstr>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2023-07-26T02:18:58Z</dcterms:modified>
</cp:coreProperties>
</file>