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FF9BE5FB-8924-49C5-8074-7DE8D5EBFC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Мясн,3 " sheetId="2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21" l="1"/>
  <c r="E85" i="21" l="1"/>
  <c r="E89" i="21" s="1"/>
  <c r="E107" i="21"/>
  <c r="B98" i="21"/>
  <c r="B7" i="21"/>
  <c r="D118" i="21" s="1"/>
  <c r="C118" i="21" s="1"/>
  <c r="C28" i="21" l="1"/>
  <c r="D28" i="21" s="1"/>
  <c r="C76" i="21"/>
  <c r="D76" i="21" s="1"/>
  <c r="C78" i="21"/>
  <c r="D78" i="21" s="1"/>
  <c r="C80" i="21"/>
  <c r="D80" i="21" s="1"/>
  <c r="C87" i="21"/>
  <c r="D87" i="21" s="1"/>
  <c r="D110" i="21"/>
  <c r="D113" i="21"/>
  <c r="C113" i="21" s="1"/>
  <c r="D116" i="21"/>
  <c r="C116" i="21" s="1"/>
  <c r="C19" i="21"/>
  <c r="C22" i="21"/>
  <c r="D22" i="21" s="1"/>
  <c r="C24" i="21"/>
  <c r="D24" i="21" s="1"/>
  <c r="C31" i="21"/>
  <c r="D31" i="21" s="1"/>
  <c r="C47" i="21"/>
  <c r="D47" i="21" s="1"/>
  <c r="C72" i="21"/>
  <c r="D72" i="21" s="1"/>
  <c r="C74" i="21"/>
  <c r="D74" i="21" s="1"/>
  <c r="D83" i="21"/>
  <c r="C83" i="21" s="1"/>
  <c r="C110" i="21" l="1"/>
  <c r="C107" i="21" s="1"/>
  <c r="D107" i="21"/>
  <c r="C85" i="21"/>
  <c r="C89" i="21" s="1"/>
  <c r="D19" i="21"/>
  <c r="D85" i="21" s="1"/>
  <c r="D89" i="21" s="1"/>
</calcChain>
</file>

<file path=xl/sharedStrings.xml><?xml version="1.0" encoding="utf-8"?>
<sst xmlns="http://schemas.openxmlformats.org/spreadsheetml/2006/main" count="179" uniqueCount="128">
  <si>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</si>
  <si>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</si>
  <si>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</si>
  <si>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</si>
  <si>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</si>
  <si>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</si>
  <si>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</si>
  <si>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</si>
  <si>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</si>
  <si>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Площадь подвального помещения, кв.м.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</si>
  <si>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</si>
  <si>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</si>
  <si>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</si>
  <si>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</si>
  <si>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</si>
  <si>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</si>
  <si>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</si>
  <si>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</si>
  <si>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</si>
  <si>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</si>
  <si>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</si>
  <si>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</si>
  <si>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</si>
  <si>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</si>
  <si>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</si>
  <si>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</si>
  <si>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</si>
  <si>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</si>
  <si>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</si>
  <si>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</si>
  <si>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</si>
  <si>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</si>
  <si>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</si>
  <si>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Ежемесячно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</si>
  <si>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</si>
  <si>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</si>
  <si>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</si>
  <si>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</si>
  <si>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</si>
  <si>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</si>
  <si>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</si>
  <si>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</si>
  <si>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</si>
  <si>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</si>
  <si>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</si>
  <si>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</si>
  <si>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</si>
  <si>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</si>
  <si>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</si>
  <si>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</si>
  <si>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</si>
  <si>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</si>
  <si>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</si>
  <si>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</si>
  <si>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</si>
  <si>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</si>
  <si>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</si>
  <si>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Очистка от снега и наледи входов в подвал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</si>
  <si>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</si>
  <si>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</si>
  <si>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</si>
  <si>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</si>
  <si>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</si>
  <si>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неделю</t>
  </si>
  <si>
    <t>1 раз в квартал</t>
  </si>
  <si>
    <t xml:space="preserve">    дезинсекция</t>
  </si>
  <si>
    <t>Круглосуточно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</si>
  <si>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</si>
  <si>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</si>
  <si>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</si>
  <si>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</si>
  <si>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</si>
  <si>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</si>
  <si>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>Уборка контейнерной площадки от мусора</t>
  </si>
  <si>
    <t>Уборка контейнерной площадки от мусора, наледи</t>
  </si>
  <si>
    <t xml:space="preserve">Посыпка территории песком </t>
  </si>
  <si>
    <t>По заявке (2 раза в год)</t>
  </si>
  <si>
    <t>многоквартирным домом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</si>
  <si>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</si>
  <si>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</si>
  <si>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</si>
  <si>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>давления холодного водоснабжения,</t>
  </si>
  <si>
    <t>1. Механизированная уборка</t>
  </si>
  <si>
    <t xml:space="preserve">      установки</t>
  </si>
  <si>
    <t xml:space="preserve">      (противопожарной автоматики)</t>
  </si>
  <si>
    <t>( влажная протирка стен, плафонов, дверей,</t>
  </si>
  <si>
    <t>обметание пыли с потолков)</t>
  </si>
  <si>
    <t>поручней перил, почтовых ящиков</t>
  </si>
  <si>
    <t>Влажная протирка подоконников, эл/шкафов,</t>
  </si>
  <si>
    <t xml:space="preserve">Влажное подметание пола в лифтах, </t>
  </si>
  <si>
    <t>протирка лифтовых кабин</t>
  </si>
  <si>
    <t xml:space="preserve"> Дополнительные  работы и услуги,</t>
  </si>
  <si>
    <t>включая расходы на управление:</t>
  </si>
  <si>
    <t xml:space="preserve">7. Дератизация, </t>
  </si>
  <si>
    <t xml:space="preserve"> площадки</t>
  </si>
  <si>
    <t>9. Обслуживание лифтов</t>
  </si>
  <si>
    <t>10. Обслуживание ППА</t>
  </si>
  <si>
    <t xml:space="preserve">11. Обслуживание установки для повышения </t>
  </si>
  <si>
    <t>12. Обслуживание  дизель-генераторной</t>
  </si>
  <si>
    <t xml:space="preserve">13. Услуги и работы по управлению </t>
  </si>
  <si>
    <t>2. Услуги охранного предприятия</t>
  </si>
  <si>
    <t>По договору со специализированной</t>
  </si>
  <si>
    <t>организацией</t>
  </si>
  <si>
    <t>3. Техническое обслуживание шлагбаумов,</t>
  </si>
  <si>
    <t>калиток, видеонаблюдения</t>
  </si>
  <si>
    <t>(в том числе амортизация)</t>
  </si>
  <si>
    <t>4. Обслуживание газонов и зеленых насаждений</t>
  </si>
  <si>
    <t>Период: Май - Сентябрь</t>
  </si>
  <si>
    <t xml:space="preserve">                    Перечень  дополнительных работ, услуг  </t>
  </si>
  <si>
    <t xml:space="preserve">                  в многоквартирном доме  условия их оказания и выполнения и их стоимость с 01.04.2019 г.</t>
  </si>
  <si>
    <t xml:space="preserve">         условия их оказания и выполнения и их стоимость с 01.04.2019 г.</t>
  </si>
  <si>
    <t xml:space="preserve"> горячего водоснабжения</t>
  </si>
  <si>
    <t>4. Обслуживание общедомовых приборов учета</t>
  </si>
  <si>
    <t>4.1. Обслуживание ОДПУ</t>
  </si>
  <si>
    <t>4.2. Поверка ОДПУ</t>
  </si>
  <si>
    <t>1 раз в 4 года (по паспорту на приборы)</t>
  </si>
  <si>
    <t xml:space="preserve">8. Содержание контейнерной </t>
  </si>
  <si>
    <t>Уборка мусора с газонов</t>
  </si>
  <si>
    <t>Стрижка газонов</t>
  </si>
  <si>
    <t>Полив газонов, зеленых насаждений</t>
  </si>
  <si>
    <t>3 раза в неделю</t>
  </si>
  <si>
    <t>при t выше +25С - ежедневно</t>
  </si>
  <si>
    <t>2 раз в год</t>
  </si>
  <si>
    <t>по мере необходимости</t>
  </si>
  <si>
    <t>в дни гололеда не менее 1 раза в день</t>
  </si>
  <si>
    <t>1 раз в месяц</t>
  </si>
  <si>
    <t>Уборка  спусков в подвал</t>
  </si>
  <si>
    <t>Адрес: Новосибирская область, г.Новосибирск,  ул.Красный Проспект,313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</si>
</sst>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9" fillId="0" borderId="24" xfId="1" applyFont="1" applyBorder="1" applyAlignment="1">
      <alignment horizontal="left" vertical="center" wrapText="1"/>
    </xf>
    <xf numFmtId="0" fontId="10" fillId="0" borderId="25" xfId="1" applyFont="1" applyBorder="1" applyAlignment="1">
      <alignment horizontal="center" vertical="center" wrapText="1"/>
    </xf>
    <xf numFmtId="164" fontId="9" fillId="0" borderId="26" xfId="1" applyNumberFormat="1" applyFont="1" applyBorder="1" applyAlignment="1">
      <alignment horizontal="center" vertical="center" wrapText="1"/>
    </xf>
    <xf numFmtId="2" fontId="9" fillId="0" borderId="30" xfId="1" applyNumberFormat="1" applyFont="1" applyBorder="1" applyAlignment="1">
      <alignment horizontal="center" vertical="center" wrapText="1"/>
    </xf>
    <xf numFmtId="0" fontId="11" fillId="2" borderId="31" xfId="1" applyFont="1" applyFill="1" applyBorder="1" applyAlignment="1">
      <alignment horizontal="center" vertical="top" wrapText="1"/>
    </xf>
    <xf numFmtId="2" fontId="9" fillId="0" borderId="33" xfId="1" applyNumberFormat="1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/>
    </xf>
    <xf numFmtId="0" fontId="9" fillId="0" borderId="31" xfId="1" applyFont="1" applyBorder="1" applyAlignment="1">
      <alignment horizontal="left" vertical="center" wrapText="1"/>
    </xf>
    <xf numFmtId="0" fontId="15" fillId="0" borderId="34" xfId="0" applyFont="1" applyBorder="1" applyAlignment="1">
      <alignment vertical="center"/>
    </xf>
    <xf numFmtId="164" fontId="9" fillId="0" borderId="33" xfId="1" applyNumberFormat="1" applyFont="1" applyBorder="1" applyAlignment="1">
      <alignment horizontal="center" vertical="center" wrapText="1"/>
    </xf>
    <xf numFmtId="2" fontId="17" fillId="0" borderId="33" xfId="1" applyNumberFormat="1" applyFont="1" applyBorder="1" applyAlignment="1">
      <alignment horizontal="center" vertical="center" wrapText="1"/>
    </xf>
    <xf numFmtId="0" fontId="16" fillId="0" borderId="31" xfId="0" applyFont="1" applyBorder="1"/>
    <xf numFmtId="0" fontId="3" fillId="0" borderId="32" xfId="0" applyFont="1" applyBorder="1" applyAlignment="1">
      <alignment horizontal="center"/>
    </xf>
    <xf numFmtId="164" fontId="16" fillId="0" borderId="33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27" xfId="0" applyFont="1" applyBorder="1"/>
    <xf numFmtId="0" fontId="16" fillId="0" borderId="0" xfId="0" applyFont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36" xfId="0" applyFont="1" applyBorder="1"/>
    <xf numFmtId="0" fontId="3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9" fillId="0" borderId="19" xfId="1" applyFont="1" applyBorder="1" applyAlignment="1">
      <alignment horizontal="left" vertical="center" wrapText="1"/>
    </xf>
    <xf numFmtId="164" fontId="16" fillId="0" borderId="35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/>
    <xf numFmtId="0" fontId="2" fillId="0" borderId="31" xfId="0" applyFont="1" applyBorder="1"/>
    <xf numFmtId="164" fontId="3" fillId="0" borderId="3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36" xfId="0" applyFont="1" applyBorder="1"/>
    <xf numFmtId="0" fontId="3" fillId="0" borderId="3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7" xfId="0" applyFont="1" applyBorder="1"/>
    <xf numFmtId="0" fontId="3" fillId="0" borderId="27" xfId="0" applyFont="1" applyBorder="1" applyAlignment="1">
      <alignment horizontal="left"/>
    </xf>
    <xf numFmtId="0" fontId="3" fillId="0" borderId="36" xfId="0" applyFont="1" applyBorder="1"/>
    <xf numFmtId="0" fontId="3" fillId="0" borderId="31" xfId="0" applyFont="1" applyBorder="1"/>
    <xf numFmtId="164" fontId="16" fillId="0" borderId="29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31" xfId="0" applyFont="1" applyBorder="1"/>
    <xf numFmtId="0" fontId="18" fillId="0" borderId="36" xfId="0" applyFont="1" applyBorder="1"/>
    <xf numFmtId="0" fontId="3" fillId="0" borderId="32" xfId="0" applyFont="1" applyBorder="1"/>
    <xf numFmtId="2" fontId="16" fillId="0" borderId="33" xfId="0" applyNumberFormat="1" applyFont="1" applyBorder="1" applyAlignment="1">
      <alignment horizontal="center"/>
    </xf>
    <xf numFmtId="0" fontId="3" fillId="0" borderId="39" xfId="0" applyFont="1" applyBorder="1"/>
    <xf numFmtId="0" fontId="18" fillId="0" borderId="25" xfId="0" applyFont="1" applyBorder="1"/>
    <xf numFmtId="0" fontId="3" fillId="0" borderId="25" xfId="0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8" fillId="0" borderId="39" xfId="0" applyFont="1" applyBorder="1"/>
    <xf numFmtId="0" fontId="3" fillId="0" borderId="39" xfId="0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16" fillId="0" borderId="40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164" fontId="16" fillId="0" borderId="3" xfId="0" applyNumberFormat="1" applyFont="1" applyBorder="1" applyAlignment="1">
      <alignment horizontal="center"/>
    </xf>
    <xf numFmtId="164" fontId="16" fillId="0" borderId="26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164" fontId="16" fillId="0" borderId="0" xfId="0" applyNumberFormat="1" applyFont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6" fillId="0" borderId="22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1" fillId="2" borderId="36" xfId="1" applyFont="1" applyFill="1" applyBorder="1" applyAlignment="1">
      <alignment horizontal="left" vertical="center" wrapText="1"/>
    </xf>
    <xf numFmtId="0" fontId="11" fillId="2" borderId="32" xfId="1" applyFont="1" applyFill="1" applyBorder="1" applyAlignment="1">
      <alignment horizontal="center" vertical="top" wrapText="1"/>
    </xf>
    <xf numFmtId="0" fontId="14" fillId="2" borderId="38" xfId="0" applyFont="1" applyFill="1" applyBorder="1" applyAlignment="1">
      <alignment horizontal="left" vertical="center" wrapText="1"/>
    </xf>
    <xf numFmtId="2" fontId="9" fillId="0" borderId="12" xfId="1" applyNumberFormat="1" applyFont="1" applyBorder="1" applyAlignment="1">
      <alignment horizontal="center" vertical="center" wrapText="1"/>
    </xf>
    <xf numFmtId="2" fontId="12" fillId="2" borderId="8" xfId="1" applyNumberFormat="1" applyFont="1" applyFill="1" applyBorder="1" applyAlignment="1">
      <alignment horizontal="center" vertical="center" wrapText="1"/>
    </xf>
    <xf numFmtId="2" fontId="9" fillId="0" borderId="18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2" fontId="9" fillId="0" borderId="31" xfId="1" applyNumberFormat="1" applyFont="1" applyBorder="1" applyAlignment="1">
      <alignment horizontal="center" vertical="center" wrapText="1"/>
    </xf>
    <xf numFmtId="2" fontId="2" fillId="2" borderId="36" xfId="0" applyNumberFormat="1" applyFont="1" applyFill="1" applyBorder="1" applyAlignment="1">
      <alignment vertical="center"/>
    </xf>
    <xf numFmtId="164" fontId="16" fillId="0" borderId="19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/>
    </xf>
    <xf numFmtId="164" fontId="16" fillId="0" borderId="31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164" fontId="16" fillId="0" borderId="19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2" fontId="16" fillId="0" borderId="31" xfId="0" applyNumberFormat="1" applyFont="1" applyBorder="1" applyAlignment="1">
      <alignment horizontal="center"/>
    </xf>
    <xf numFmtId="0" fontId="16" fillId="0" borderId="20" xfId="0" applyFont="1" applyBorder="1"/>
    <xf numFmtId="0" fontId="16" fillId="0" borderId="40" xfId="0" applyFont="1" applyBorder="1"/>
    <xf numFmtId="0" fontId="3" fillId="0" borderId="23" xfId="0" applyFont="1" applyBorder="1" applyAlignment="1">
      <alignment horizontal="center"/>
    </xf>
    <xf numFmtId="0" fontId="16" fillId="0" borderId="0" xfId="0" applyFont="1"/>
    <xf numFmtId="2" fontId="16" fillId="2" borderId="12" xfId="0" applyNumberFormat="1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2" borderId="39" xfId="0" applyFont="1" applyFill="1" applyBorder="1" applyAlignment="1">
      <alignment horizontal="left"/>
    </xf>
    <xf numFmtId="0" fontId="16" fillId="0" borderId="3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2" fontId="16" fillId="2" borderId="14" xfId="0" applyNumberFormat="1" applyFont="1" applyFill="1" applyBorder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0" fontId="1" fillId="0" borderId="0" xfId="0" applyFont="1"/>
    <xf numFmtId="164" fontId="16" fillId="0" borderId="11" xfId="0" applyNumberFormat="1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3" fillId="2" borderId="28" xfId="0" applyFont="1" applyFill="1" applyBorder="1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17B78-41CE-4D64-93E9-06EACE9DD9A0}">
  <sheetPr>
    <pageSetUpPr fitToPage="1"/>
  </sheetPr>
  <dimension ref="A1:E121"/>
  <sheetViews>
    <sheetView tabSelected="1" topLeftCell="A57" workbookViewId="0">
      <selection activeCell="A121" sqref="A121"/>
    </sheetView>
  </sheetViews>
  <sheetFormatPr defaultColWidth="11.5703125" defaultRowHeight="15" x14ac:dyDescent="0.25"/>
  <cols>
    <col min="1" max="1" width="44.85546875" customWidth="1"/>
    <col min="2" max="2" width="40" customWidth="1"/>
    <col min="3" max="4" width="14" customWidth="1"/>
    <col min="5" max="5" width="15.28515625" customWidth="1"/>
    <col min="252" max="252" width="34" customWidth="1"/>
    <col min="253" max="253" width="42.85546875" customWidth="1"/>
    <col min="254" max="255" width="14" customWidth="1"/>
    <col min="256" max="256" width="15.28515625" customWidth="1"/>
    <col min="257" max="257" width="12.7109375" customWidth="1"/>
    <col min="508" max="508" width="34" customWidth="1"/>
    <col min="509" max="509" width="42.85546875" customWidth="1"/>
    <col min="510" max="511" width="14" customWidth="1"/>
    <col min="512" max="512" width="15.28515625" customWidth="1"/>
    <col min="513" max="513" width="12.7109375" customWidth="1"/>
    <col min="764" max="764" width="34" customWidth="1"/>
    <col min="765" max="765" width="42.85546875" customWidth="1"/>
    <col min="766" max="767" width="14" customWidth="1"/>
    <col min="768" max="768" width="15.28515625" customWidth="1"/>
    <col min="769" max="769" width="12.7109375" customWidth="1"/>
    <col min="1020" max="1020" width="34" customWidth="1"/>
    <col min="1021" max="1021" width="42.85546875" customWidth="1"/>
    <col min="1022" max="1023" width="14" customWidth="1"/>
    <col min="1024" max="1024" width="15.28515625" customWidth="1"/>
    <col min="1025" max="1025" width="12.7109375" customWidth="1"/>
    <col min="1276" max="1276" width="34" customWidth="1"/>
    <col min="1277" max="1277" width="42.85546875" customWidth="1"/>
    <col min="1278" max="1279" width="14" customWidth="1"/>
    <col min="1280" max="1280" width="15.28515625" customWidth="1"/>
    <col min="1281" max="1281" width="12.7109375" customWidth="1"/>
    <col min="1532" max="1532" width="34" customWidth="1"/>
    <col min="1533" max="1533" width="42.85546875" customWidth="1"/>
    <col min="1534" max="1535" width="14" customWidth="1"/>
    <col min="1536" max="1536" width="15.28515625" customWidth="1"/>
    <col min="1537" max="1537" width="12.7109375" customWidth="1"/>
    <col min="1788" max="1788" width="34" customWidth="1"/>
    <col min="1789" max="1789" width="42.85546875" customWidth="1"/>
    <col min="1790" max="1791" width="14" customWidth="1"/>
    <col min="1792" max="1792" width="15.28515625" customWidth="1"/>
    <col min="1793" max="1793" width="12.7109375" customWidth="1"/>
    <col min="2044" max="2044" width="34" customWidth="1"/>
    <col min="2045" max="2045" width="42.85546875" customWidth="1"/>
    <col min="2046" max="2047" width="14" customWidth="1"/>
    <col min="2048" max="2048" width="15.28515625" customWidth="1"/>
    <col min="2049" max="2049" width="12.7109375" customWidth="1"/>
    <col min="2300" max="2300" width="34" customWidth="1"/>
    <col min="2301" max="2301" width="42.85546875" customWidth="1"/>
    <col min="2302" max="2303" width="14" customWidth="1"/>
    <col min="2304" max="2304" width="15.28515625" customWidth="1"/>
    <col min="2305" max="2305" width="12.7109375" customWidth="1"/>
    <col min="2556" max="2556" width="34" customWidth="1"/>
    <col min="2557" max="2557" width="42.85546875" customWidth="1"/>
    <col min="2558" max="2559" width="14" customWidth="1"/>
    <col min="2560" max="2560" width="15.28515625" customWidth="1"/>
    <col min="2561" max="2561" width="12.7109375" customWidth="1"/>
    <col min="2812" max="2812" width="34" customWidth="1"/>
    <col min="2813" max="2813" width="42.85546875" customWidth="1"/>
    <col min="2814" max="2815" width="14" customWidth="1"/>
    <col min="2816" max="2816" width="15.28515625" customWidth="1"/>
    <col min="2817" max="2817" width="12.7109375" customWidth="1"/>
    <col min="3068" max="3068" width="34" customWidth="1"/>
    <col min="3069" max="3069" width="42.85546875" customWidth="1"/>
    <col min="3070" max="3071" width="14" customWidth="1"/>
    <col min="3072" max="3072" width="15.28515625" customWidth="1"/>
    <col min="3073" max="3073" width="12.7109375" customWidth="1"/>
    <col min="3324" max="3324" width="34" customWidth="1"/>
    <col min="3325" max="3325" width="42.85546875" customWidth="1"/>
    <col min="3326" max="3327" width="14" customWidth="1"/>
    <col min="3328" max="3328" width="15.28515625" customWidth="1"/>
    <col min="3329" max="3329" width="12.7109375" customWidth="1"/>
    <col min="3580" max="3580" width="34" customWidth="1"/>
    <col min="3581" max="3581" width="42.85546875" customWidth="1"/>
    <col min="3582" max="3583" width="14" customWidth="1"/>
    <col min="3584" max="3584" width="15.28515625" customWidth="1"/>
    <col min="3585" max="3585" width="12.7109375" customWidth="1"/>
    <col min="3836" max="3836" width="34" customWidth="1"/>
    <col min="3837" max="3837" width="42.85546875" customWidth="1"/>
    <col min="3838" max="3839" width="14" customWidth="1"/>
    <col min="3840" max="3840" width="15.28515625" customWidth="1"/>
    <col min="3841" max="3841" width="12.7109375" customWidth="1"/>
    <col min="4092" max="4092" width="34" customWidth="1"/>
    <col min="4093" max="4093" width="42.85546875" customWidth="1"/>
    <col min="4094" max="4095" width="14" customWidth="1"/>
    <col min="4096" max="4096" width="15.28515625" customWidth="1"/>
    <col min="4097" max="4097" width="12.7109375" customWidth="1"/>
    <col min="4348" max="4348" width="34" customWidth="1"/>
    <col min="4349" max="4349" width="42.85546875" customWidth="1"/>
    <col min="4350" max="4351" width="14" customWidth="1"/>
    <col min="4352" max="4352" width="15.28515625" customWidth="1"/>
    <col min="4353" max="4353" width="12.7109375" customWidth="1"/>
    <col min="4604" max="4604" width="34" customWidth="1"/>
    <col min="4605" max="4605" width="42.85546875" customWidth="1"/>
    <col min="4606" max="4607" width="14" customWidth="1"/>
    <col min="4608" max="4608" width="15.28515625" customWidth="1"/>
    <col min="4609" max="4609" width="12.7109375" customWidth="1"/>
    <col min="4860" max="4860" width="34" customWidth="1"/>
    <col min="4861" max="4861" width="42.85546875" customWidth="1"/>
    <col min="4862" max="4863" width="14" customWidth="1"/>
    <col min="4864" max="4864" width="15.28515625" customWidth="1"/>
    <col min="4865" max="4865" width="12.7109375" customWidth="1"/>
    <col min="5116" max="5116" width="34" customWidth="1"/>
    <col min="5117" max="5117" width="42.85546875" customWidth="1"/>
    <col min="5118" max="5119" width="14" customWidth="1"/>
    <col min="5120" max="5120" width="15.28515625" customWidth="1"/>
    <col min="5121" max="5121" width="12.7109375" customWidth="1"/>
    <col min="5372" max="5372" width="34" customWidth="1"/>
    <col min="5373" max="5373" width="42.85546875" customWidth="1"/>
    <col min="5374" max="5375" width="14" customWidth="1"/>
    <col min="5376" max="5376" width="15.28515625" customWidth="1"/>
    <col min="5377" max="5377" width="12.7109375" customWidth="1"/>
    <col min="5628" max="5628" width="34" customWidth="1"/>
    <col min="5629" max="5629" width="42.85546875" customWidth="1"/>
    <col min="5630" max="5631" width="14" customWidth="1"/>
    <col min="5632" max="5632" width="15.28515625" customWidth="1"/>
    <col min="5633" max="5633" width="12.7109375" customWidth="1"/>
    <col min="5884" max="5884" width="34" customWidth="1"/>
    <col min="5885" max="5885" width="42.85546875" customWidth="1"/>
    <col min="5886" max="5887" width="14" customWidth="1"/>
    <col min="5888" max="5888" width="15.28515625" customWidth="1"/>
    <col min="5889" max="5889" width="12.7109375" customWidth="1"/>
    <col min="6140" max="6140" width="34" customWidth="1"/>
    <col min="6141" max="6141" width="42.85546875" customWidth="1"/>
    <col min="6142" max="6143" width="14" customWidth="1"/>
    <col min="6144" max="6144" width="15.28515625" customWidth="1"/>
    <col min="6145" max="6145" width="12.7109375" customWidth="1"/>
    <col min="6396" max="6396" width="34" customWidth="1"/>
    <col min="6397" max="6397" width="42.85546875" customWidth="1"/>
    <col min="6398" max="6399" width="14" customWidth="1"/>
    <col min="6400" max="6400" width="15.28515625" customWidth="1"/>
    <col min="6401" max="6401" width="12.7109375" customWidth="1"/>
    <col min="6652" max="6652" width="34" customWidth="1"/>
    <col min="6653" max="6653" width="42.85546875" customWidth="1"/>
    <col min="6654" max="6655" width="14" customWidth="1"/>
    <col min="6656" max="6656" width="15.28515625" customWidth="1"/>
    <col min="6657" max="6657" width="12.7109375" customWidth="1"/>
    <col min="6908" max="6908" width="34" customWidth="1"/>
    <col min="6909" max="6909" width="42.85546875" customWidth="1"/>
    <col min="6910" max="6911" width="14" customWidth="1"/>
    <col min="6912" max="6912" width="15.28515625" customWidth="1"/>
    <col min="6913" max="6913" width="12.7109375" customWidth="1"/>
    <col min="7164" max="7164" width="34" customWidth="1"/>
    <col min="7165" max="7165" width="42.85546875" customWidth="1"/>
    <col min="7166" max="7167" width="14" customWidth="1"/>
    <col min="7168" max="7168" width="15.28515625" customWidth="1"/>
    <col min="7169" max="7169" width="12.7109375" customWidth="1"/>
    <col min="7420" max="7420" width="34" customWidth="1"/>
    <col min="7421" max="7421" width="42.85546875" customWidth="1"/>
    <col min="7422" max="7423" width="14" customWidth="1"/>
    <col min="7424" max="7424" width="15.28515625" customWidth="1"/>
    <col min="7425" max="7425" width="12.7109375" customWidth="1"/>
    <col min="7676" max="7676" width="34" customWidth="1"/>
    <col min="7677" max="7677" width="42.85546875" customWidth="1"/>
    <col min="7678" max="7679" width="14" customWidth="1"/>
    <col min="7680" max="7680" width="15.28515625" customWidth="1"/>
    <col min="7681" max="7681" width="12.7109375" customWidth="1"/>
    <col min="7932" max="7932" width="34" customWidth="1"/>
    <col min="7933" max="7933" width="42.85546875" customWidth="1"/>
    <col min="7934" max="7935" width="14" customWidth="1"/>
    <col min="7936" max="7936" width="15.28515625" customWidth="1"/>
    <col min="7937" max="7937" width="12.7109375" customWidth="1"/>
    <col min="8188" max="8188" width="34" customWidth="1"/>
    <col min="8189" max="8189" width="42.85546875" customWidth="1"/>
    <col min="8190" max="8191" width="14" customWidth="1"/>
    <col min="8192" max="8192" width="15.28515625" customWidth="1"/>
    <col min="8193" max="8193" width="12.7109375" customWidth="1"/>
    <col min="8444" max="8444" width="34" customWidth="1"/>
    <col min="8445" max="8445" width="42.85546875" customWidth="1"/>
    <col min="8446" max="8447" width="14" customWidth="1"/>
    <col min="8448" max="8448" width="15.28515625" customWidth="1"/>
    <col min="8449" max="8449" width="12.7109375" customWidth="1"/>
    <col min="8700" max="8700" width="34" customWidth="1"/>
    <col min="8701" max="8701" width="42.85546875" customWidth="1"/>
    <col min="8702" max="8703" width="14" customWidth="1"/>
    <col min="8704" max="8704" width="15.28515625" customWidth="1"/>
    <col min="8705" max="8705" width="12.7109375" customWidth="1"/>
    <col min="8956" max="8956" width="34" customWidth="1"/>
    <col min="8957" max="8957" width="42.85546875" customWidth="1"/>
    <col min="8958" max="8959" width="14" customWidth="1"/>
    <col min="8960" max="8960" width="15.28515625" customWidth="1"/>
    <col min="8961" max="8961" width="12.7109375" customWidth="1"/>
    <col min="9212" max="9212" width="34" customWidth="1"/>
    <col min="9213" max="9213" width="42.85546875" customWidth="1"/>
    <col min="9214" max="9215" width="14" customWidth="1"/>
    <col min="9216" max="9216" width="15.28515625" customWidth="1"/>
    <col min="9217" max="9217" width="12.7109375" customWidth="1"/>
    <col min="9468" max="9468" width="34" customWidth="1"/>
    <col min="9469" max="9469" width="42.85546875" customWidth="1"/>
    <col min="9470" max="9471" width="14" customWidth="1"/>
    <col min="9472" max="9472" width="15.28515625" customWidth="1"/>
    <col min="9473" max="9473" width="12.7109375" customWidth="1"/>
    <col min="9724" max="9724" width="34" customWidth="1"/>
    <col min="9725" max="9725" width="42.85546875" customWidth="1"/>
    <col min="9726" max="9727" width="14" customWidth="1"/>
    <col min="9728" max="9728" width="15.28515625" customWidth="1"/>
    <col min="9729" max="9729" width="12.7109375" customWidth="1"/>
    <col min="9980" max="9980" width="34" customWidth="1"/>
    <col min="9981" max="9981" width="42.85546875" customWidth="1"/>
    <col min="9982" max="9983" width="14" customWidth="1"/>
    <col min="9984" max="9984" width="15.28515625" customWidth="1"/>
    <col min="9985" max="9985" width="12.7109375" customWidth="1"/>
    <col min="10236" max="10236" width="34" customWidth="1"/>
    <col min="10237" max="10237" width="42.85546875" customWidth="1"/>
    <col min="10238" max="10239" width="14" customWidth="1"/>
    <col min="10240" max="10240" width="15.28515625" customWidth="1"/>
    <col min="10241" max="10241" width="12.7109375" customWidth="1"/>
    <col min="10492" max="10492" width="34" customWidth="1"/>
    <col min="10493" max="10493" width="42.85546875" customWidth="1"/>
    <col min="10494" max="10495" width="14" customWidth="1"/>
    <col min="10496" max="10496" width="15.28515625" customWidth="1"/>
    <col min="10497" max="10497" width="12.7109375" customWidth="1"/>
    <col min="10748" max="10748" width="34" customWidth="1"/>
    <col min="10749" max="10749" width="42.85546875" customWidth="1"/>
    <col min="10750" max="10751" width="14" customWidth="1"/>
    <col min="10752" max="10752" width="15.28515625" customWidth="1"/>
    <col min="10753" max="10753" width="12.7109375" customWidth="1"/>
    <col min="11004" max="11004" width="34" customWidth="1"/>
    <col min="11005" max="11005" width="42.85546875" customWidth="1"/>
    <col min="11006" max="11007" width="14" customWidth="1"/>
    <col min="11008" max="11008" width="15.28515625" customWidth="1"/>
    <col min="11009" max="11009" width="12.7109375" customWidth="1"/>
    <col min="11260" max="11260" width="34" customWidth="1"/>
    <col min="11261" max="11261" width="42.85546875" customWidth="1"/>
    <col min="11262" max="11263" width="14" customWidth="1"/>
    <col min="11264" max="11264" width="15.28515625" customWidth="1"/>
    <col min="11265" max="11265" width="12.7109375" customWidth="1"/>
    <col min="11516" max="11516" width="34" customWidth="1"/>
    <col min="11517" max="11517" width="42.85546875" customWidth="1"/>
    <col min="11518" max="11519" width="14" customWidth="1"/>
    <col min="11520" max="11520" width="15.28515625" customWidth="1"/>
    <col min="11521" max="11521" width="12.7109375" customWidth="1"/>
    <col min="11772" max="11772" width="34" customWidth="1"/>
    <col min="11773" max="11773" width="42.85546875" customWidth="1"/>
    <col min="11774" max="11775" width="14" customWidth="1"/>
    <col min="11776" max="11776" width="15.28515625" customWidth="1"/>
    <col min="11777" max="11777" width="12.7109375" customWidth="1"/>
    <col min="12028" max="12028" width="34" customWidth="1"/>
    <col min="12029" max="12029" width="42.85546875" customWidth="1"/>
    <col min="12030" max="12031" width="14" customWidth="1"/>
    <col min="12032" max="12032" width="15.28515625" customWidth="1"/>
    <col min="12033" max="12033" width="12.7109375" customWidth="1"/>
    <col min="12284" max="12284" width="34" customWidth="1"/>
    <col min="12285" max="12285" width="42.85546875" customWidth="1"/>
    <col min="12286" max="12287" width="14" customWidth="1"/>
    <col min="12288" max="12288" width="15.28515625" customWidth="1"/>
    <col min="12289" max="12289" width="12.7109375" customWidth="1"/>
    <col min="12540" max="12540" width="34" customWidth="1"/>
    <col min="12541" max="12541" width="42.85546875" customWidth="1"/>
    <col min="12542" max="12543" width="14" customWidth="1"/>
    <col min="12544" max="12544" width="15.28515625" customWidth="1"/>
    <col min="12545" max="12545" width="12.7109375" customWidth="1"/>
    <col min="12796" max="12796" width="34" customWidth="1"/>
    <col min="12797" max="12797" width="42.85546875" customWidth="1"/>
    <col min="12798" max="12799" width="14" customWidth="1"/>
    <col min="12800" max="12800" width="15.28515625" customWidth="1"/>
    <col min="12801" max="12801" width="12.7109375" customWidth="1"/>
    <col min="13052" max="13052" width="34" customWidth="1"/>
    <col min="13053" max="13053" width="42.85546875" customWidth="1"/>
    <col min="13054" max="13055" width="14" customWidth="1"/>
    <col min="13056" max="13056" width="15.28515625" customWidth="1"/>
    <col min="13057" max="13057" width="12.7109375" customWidth="1"/>
    <col min="13308" max="13308" width="34" customWidth="1"/>
    <col min="13309" max="13309" width="42.85546875" customWidth="1"/>
    <col min="13310" max="13311" width="14" customWidth="1"/>
    <col min="13312" max="13312" width="15.28515625" customWidth="1"/>
    <col min="13313" max="13313" width="12.7109375" customWidth="1"/>
    <col min="13564" max="13564" width="34" customWidth="1"/>
    <col min="13565" max="13565" width="42.85546875" customWidth="1"/>
    <col min="13566" max="13567" width="14" customWidth="1"/>
    <col min="13568" max="13568" width="15.28515625" customWidth="1"/>
    <col min="13569" max="13569" width="12.7109375" customWidth="1"/>
    <col min="13820" max="13820" width="34" customWidth="1"/>
    <col min="13821" max="13821" width="42.85546875" customWidth="1"/>
    <col min="13822" max="13823" width="14" customWidth="1"/>
    <col min="13824" max="13824" width="15.28515625" customWidth="1"/>
    <col min="13825" max="13825" width="12.7109375" customWidth="1"/>
    <col min="14076" max="14076" width="34" customWidth="1"/>
    <col min="14077" max="14077" width="42.85546875" customWidth="1"/>
    <col min="14078" max="14079" width="14" customWidth="1"/>
    <col min="14080" max="14080" width="15.28515625" customWidth="1"/>
    <col min="14081" max="14081" width="12.7109375" customWidth="1"/>
    <col min="14332" max="14332" width="34" customWidth="1"/>
    <col min="14333" max="14333" width="42.85546875" customWidth="1"/>
    <col min="14334" max="14335" width="14" customWidth="1"/>
    <col min="14336" max="14336" width="15.28515625" customWidth="1"/>
    <col min="14337" max="14337" width="12.7109375" customWidth="1"/>
    <col min="14588" max="14588" width="34" customWidth="1"/>
    <col min="14589" max="14589" width="42.85546875" customWidth="1"/>
    <col min="14590" max="14591" width="14" customWidth="1"/>
    <col min="14592" max="14592" width="15.28515625" customWidth="1"/>
    <col min="14593" max="14593" width="12.7109375" customWidth="1"/>
    <col min="14844" max="14844" width="34" customWidth="1"/>
    <col min="14845" max="14845" width="42.85546875" customWidth="1"/>
    <col min="14846" max="14847" width="14" customWidth="1"/>
    <col min="14848" max="14848" width="15.28515625" customWidth="1"/>
    <col min="14849" max="14849" width="12.7109375" customWidth="1"/>
    <col min="15100" max="15100" width="34" customWidth="1"/>
    <col min="15101" max="15101" width="42.85546875" customWidth="1"/>
    <col min="15102" max="15103" width="14" customWidth="1"/>
    <col min="15104" max="15104" width="15.28515625" customWidth="1"/>
    <col min="15105" max="15105" width="12.7109375" customWidth="1"/>
    <col min="15356" max="15356" width="34" customWidth="1"/>
    <col min="15357" max="15357" width="42.85546875" customWidth="1"/>
    <col min="15358" max="15359" width="14" customWidth="1"/>
    <col min="15360" max="15360" width="15.28515625" customWidth="1"/>
    <col min="15361" max="15361" width="12.7109375" customWidth="1"/>
    <col min="15612" max="15612" width="34" customWidth="1"/>
    <col min="15613" max="15613" width="42.85546875" customWidth="1"/>
    <col min="15614" max="15615" width="14" customWidth="1"/>
    <col min="15616" max="15616" width="15.28515625" customWidth="1"/>
    <col min="15617" max="15617" width="12.7109375" customWidth="1"/>
    <col min="15868" max="15868" width="34" customWidth="1"/>
    <col min="15869" max="15869" width="42.85546875" customWidth="1"/>
    <col min="15870" max="15871" width="14" customWidth="1"/>
    <col min="15872" max="15872" width="15.28515625" customWidth="1"/>
    <col min="15873" max="15873" width="12.7109375" customWidth="1"/>
    <col min="16124" max="16124" width="34" customWidth="1"/>
    <col min="16125" max="16125" width="42.85546875" customWidth="1"/>
    <col min="16126" max="16127" width="14" customWidth="1"/>
    <col min="16128" max="16128" width="15.28515625" customWidth="1"/>
    <col min="16129" max="16129" width="12.7109375" customWidth="1"/>
  </cols>
  <sheetData>
    <row r="1" spans="1:5" x14ac:dyDescent="0.25">
      <c r="C1" s="149"/>
      <c r="D1" s="149"/>
      <c r="E1" s="149"/>
    </row>
    <row r="2" spans="1:5" ht="18.75" x14ac:dyDescent="0.3">
      <c r="A2" s="3" t="s">
        <v>0</v>
      </c>
      <c r="B2" s="3"/>
      <c r="C2" s="3"/>
      <c r="D2" s="3"/>
      <c r="E2" s="1"/>
    </row>
    <row r="3" spans="1:5" ht="18.75" x14ac:dyDescent="0.3">
      <c r="A3" s="4" t="s">
        <v>109</v>
      </c>
      <c r="B3" s="4"/>
      <c r="C3" s="4"/>
      <c r="D3" s="4"/>
      <c r="E3" s="2"/>
    </row>
    <row r="4" spans="1:5" ht="18.75" x14ac:dyDescent="0.3">
      <c r="A4" s="5" t="s">
        <v>127</v>
      </c>
      <c r="B4" s="5"/>
      <c r="C4" s="2"/>
      <c r="D4" s="2"/>
      <c r="E4" s="2"/>
    </row>
    <row r="5" spans="1:5" ht="15.75" thickBot="1" x14ac:dyDescent="0.3">
      <c r="A5" s="2"/>
      <c r="B5" s="2"/>
      <c r="C5" s="2"/>
      <c r="D5" s="2"/>
      <c r="E5" s="2"/>
    </row>
    <row r="6" spans="1:5" x14ac:dyDescent="0.25">
      <c r="A6" s="6" t="s">
        <v>1</v>
      </c>
      <c r="B6" s="7"/>
      <c r="C6" s="8"/>
      <c r="D6" s="8"/>
      <c r="E6" s="9"/>
    </row>
    <row r="7" spans="1:5" x14ac:dyDescent="0.25">
      <c r="A7" s="10" t="s">
        <v>2</v>
      </c>
      <c r="B7" s="11">
        <f>B9+B10</f>
        <v>7391.3</v>
      </c>
      <c r="C7" s="12"/>
      <c r="D7" s="12"/>
      <c r="E7" s="13"/>
    </row>
    <row r="8" spans="1:5" x14ac:dyDescent="0.25">
      <c r="A8" s="14" t="s">
        <v>3</v>
      </c>
      <c r="B8" s="15" t="s">
        <v>4</v>
      </c>
      <c r="C8" s="16"/>
      <c r="D8" s="16"/>
      <c r="E8" s="17"/>
    </row>
    <row r="9" spans="1:5" x14ac:dyDescent="0.25">
      <c r="A9" s="18" t="s">
        <v>5</v>
      </c>
      <c r="B9" s="11">
        <v>6717.2</v>
      </c>
      <c r="C9" s="12"/>
      <c r="D9" s="12"/>
      <c r="E9" s="13"/>
    </row>
    <row r="10" spans="1:5" x14ac:dyDescent="0.25">
      <c r="A10" s="10" t="s">
        <v>6</v>
      </c>
      <c r="B10" s="15">
        <v>674.1</v>
      </c>
      <c r="C10" s="2"/>
      <c r="D10" s="2"/>
      <c r="E10" s="19"/>
    </row>
    <row r="11" spans="1:5" x14ac:dyDescent="0.25">
      <c r="A11" s="20" t="s">
        <v>7</v>
      </c>
      <c r="B11" s="21">
        <v>16</v>
      </c>
      <c r="C11" s="22"/>
      <c r="D11" s="22"/>
      <c r="E11" s="23"/>
    </row>
    <row r="12" spans="1:5" x14ac:dyDescent="0.25">
      <c r="A12" s="24" t="s">
        <v>8</v>
      </c>
      <c r="B12" s="21">
        <v>1</v>
      </c>
      <c r="C12" s="22"/>
      <c r="D12" s="22"/>
      <c r="E12" s="23"/>
    </row>
    <row r="13" spans="1:5" ht="15.75" thickBot="1" x14ac:dyDescent="0.3">
      <c r="A13" s="25" t="s">
        <v>9</v>
      </c>
      <c r="B13" s="26">
        <v>646.70000000000005</v>
      </c>
      <c r="C13" s="27"/>
      <c r="D13" s="27"/>
      <c r="E13" s="28"/>
    </row>
    <row r="14" spans="1:5" x14ac:dyDescent="0.25">
      <c r="A14" s="29"/>
      <c r="B14" s="30"/>
      <c r="C14" s="31" t="s">
        <v>10</v>
      </c>
      <c r="D14" s="32" t="s">
        <v>10</v>
      </c>
      <c r="E14" s="33" t="s">
        <v>11</v>
      </c>
    </row>
    <row r="15" spans="1:5" x14ac:dyDescent="0.25">
      <c r="A15" s="34" t="s">
        <v>12</v>
      </c>
      <c r="B15" s="35" t="s">
        <v>13</v>
      </c>
      <c r="C15" s="36" t="s">
        <v>14</v>
      </c>
      <c r="D15" s="37" t="s">
        <v>14</v>
      </c>
      <c r="E15" s="38" t="s">
        <v>15</v>
      </c>
    </row>
    <row r="16" spans="1:5" x14ac:dyDescent="0.25">
      <c r="A16" s="34" t="s">
        <v>16</v>
      </c>
      <c r="B16" s="35" t="s">
        <v>17</v>
      </c>
      <c r="C16" s="36" t="s">
        <v>18</v>
      </c>
      <c r="D16" s="37" t="s">
        <v>19</v>
      </c>
      <c r="E16" s="39" t="s">
        <v>20</v>
      </c>
    </row>
    <row r="17" spans="1:5" x14ac:dyDescent="0.25">
      <c r="A17" s="40"/>
      <c r="B17" s="41"/>
      <c r="C17" s="2" t="s">
        <v>21</v>
      </c>
      <c r="D17" s="42" t="s">
        <v>21</v>
      </c>
      <c r="E17" s="38" t="s">
        <v>22</v>
      </c>
    </row>
    <row r="18" spans="1:5" ht="15.75" thickBot="1" x14ac:dyDescent="0.3">
      <c r="A18" s="40"/>
      <c r="B18" s="41"/>
      <c r="C18" s="36" t="s">
        <v>23</v>
      </c>
      <c r="D18" s="37" t="s">
        <v>23</v>
      </c>
      <c r="E18" s="38" t="s">
        <v>23</v>
      </c>
    </row>
    <row r="19" spans="1:5" ht="59.25" customHeight="1" x14ac:dyDescent="0.25">
      <c r="A19" s="43" t="s">
        <v>24</v>
      </c>
      <c r="B19" s="44"/>
      <c r="C19" s="119">
        <f>E19*B7*12</f>
        <v>353895.44400000002</v>
      </c>
      <c r="D19" s="45">
        <f>C19/12</f>
        <v>29491.287</v>
      </c>
      <c r="E19" s="46">
        <v>3.99</v>
      </c>
    </row>
    <row r="20" spans="1:5" ht="160.5" customHeight="1" x14ac:dyDescent="0.25">
      <c r="A20" s="47" t="s">
        <v>78</v>
      </c>
      <c r="B20" s="114" t="s">
        <v>79</v>
      </c>
      <c r="C20" s="120"/>
      <c r="D20" s="48"/>
      <c r="E20" s="116"/>
    </row>
    <row r="21" spans="1:5" ht="155.25" hidden="1" customHeight="1" x14ac:dyDescent="0.25">
      <c r="A21" s="113"/>
      <c r="B21" s="49"/>
      <c r="C21" s="121"/>
      <c r="D21" s="115"/>
      <c r="E21" s="117"/>
    </row>
    <row r="22" spans="1:5" ht="42.75" x14ac:dyDescent="0.25">
      <c r="A22" s="50" t="s">
        <v>26</v>
      </c>
      <c r="B22" s="51"/>
      <c r="C22" s="122">
        <f>E22*B7*12</f>
        <v>252782.46000000002</v>
      </c>
      <c r="D22" s="52">
        <f>C22/12</f>
        <v>21065.205000000002</v>
      </c>
      <c r="E22" s="118">
        <v>2.85</v>
      </c>
    </row>
    <row r="23" spans="1:5" ht="149.25" customHeight="1" x14ac:dyDescent="0.25">
      <c r="A23" s="47" t="s">
        <v>78</v>
      </c>
      <c r="B23" s="114" t="s">
        <v>80</v>
      </c>
      <c r="C23" s="123"/>
      <c r="D23" s="53"/>
      <c r="E23" s="118"/>
    </row>
    <row r="24" spans="1:5" x14ac:dyDescent="0.25">
      <c r="A24" s="54" t="s">
        <v>27</v>
      </c>
      <c r="B24" s="55" t="s">
        <v>28</v>
      </c>
      <c r="C24" s="124">
        <f>E24*12*B7</f>
        <v>118852.10400000002</v>
      </c>
      <c r="D24" s="56">
        <f>C24/12</f>
        <v>9904.3420000000024</v>
      </c>
      <c r="E24" s="57">
        <v>1.34</v>
      </c>
    </row>
    <row r="25" spans="1:5" x14ac:dyDescent="0.25">
      <c r="A25" s="58" t="s">
        <v>29</v>
      </c>
      <c r="B25" s="35" t="s">
        <v>30</v>
      </c>
      <c r="C25" s="125"/>
      <c r="D25" s="60"/>
      <c r="E25" s="61" t="s">
        <v>21</v>
      </c>
    </row>
    <row r="26" spans="1:5" x14ac:dyDescent="0.25">
      <c r="A26" s="58" t="s">
        <v>31</v>
      </c>
      <c r="B26" s="35" t="s">
        <v>32</v>
      </c>
      <c r="C26" s="125"/>
      <c r="D26" s="60"/>
      <c r="E26" s="61"/>
    </row>
    <row r="27" spans="1:5" x14ac:dyDescent="0.25">
      <c r="A27" s="58"/>
      <c r="B27" s="35"/>
      <c r="C27" s="125"/>
      <c r="D27" s="60"/>
      <c r="E27" s="61"/>
    </row>
    <row r="28" spans="1:5" x14ac:dyDescent="0.25">
      <c r="A28" s="54" t="s">
        <v>112</v>
      </c>
      <c r="B28" s="55"/>
      <c r="C28" s="150">
        <f>E28*12*B7</f>
        <v>56765.184000000001</v>
      </c>
      <c r="D28" s="56">
        <f>C28/12</f>
        <v>4730.4319999999998</v>
      </c>
      <c r="E28" s="57">
        <f>E29+E30</f>
        <v>0.64</v>
      </c>
    </row>
    <row r="29" spans="1:5" x14ac:dyDescent="0.25">
      <c r="A29" s="80" t="s">
        <v>113</v>
      </c>
      <c r="B29" s="35" t="s">
        <v>33</v>
      </c>
      <c r="C29" s="106"/>
      <c r="D29" s="84"/>
      <c r="E29" s="107">
        <v>0.55000000000000004</v>
      </c>
    </row>
    <row r="30" spans="1:5" x14ac:dyDescent="0.25">
      <c r="A30" s="77" t="s">
        <v>114</v>
      </c>
      <c r="B30" s="63" t="s">
        <v>115</v>
      </c>
      <c r="C30" s="138"/>
      <c r="D30" s="64"/>
      <c r="E30" s="151">
        <v>0.09</v>
      </c>
    </row>
    <row r="31" spans="1:5" ht="28.5" x14ac:dyDescent="0.25">
      <c r="A31" s="66" t="s">
        <v>34</v>
      </c>
      <c r="B31" s="55"/>
      <c r="C31" s="127">
        <f>E31*12*B7</f>
        <v>480730.15199999994</v>
      </c>
      <c r="D31" s="67">
        <f>C31/12</f>
        <v>40060.845999999998</v>
      </c>
      <c r="E31" s="68">
        <v>5.42</v>
      </c>
    </row>
    <row r="32" spans="1:5" x14ac:dyDescent="0.25">
      <c r="A32" s="40" t="s">
        <v>35</v>
      </c>
      <c r="B32" s="69" t="s">
        <v>36</v>
      </c>
      <c r="C32" s="128"/>
      <c r="D32" s="70"/>
      <c r="E32" s="71"/>
    </row>
    <row r="33" spans="1:5" x14ac:dyDescent="0.25">
      <c r="A33" s="40" t="s">
        <v>37</v>
      </c>
      <c r="B33" s="72" t="s">
        <v>38</v>
      </c>
      <c r="C33" s="128"/>
      <c r="D33" s="70"/>
      <c r="E33" s="71"/>
    </row>
    <row r="34" spans="1:5" x14ac:dyDescent="0.25">
      <c r="A34" s="40" t="s">
        <v>39</v>
      </c>
      <c r="B34" s="72" t="s">
        <v>40</v>
      </c>
      <c r="C34" s="128"/>
      <c r="D34" s="70"/>
      <c r="E34" s="71"/>
    </row>
    <row r="35" spans="1:5" x14ac:dyDescent="0.25">
      <c r="A35" s="40" t="s">
        <v>41</v>
      </c>
      <c r="B35" s="72" t="s">
        <v>42</v>
      </c>
      <c r="C35" s="128"/>
      <c r="D35" s="70"/>
      <c r="E35" s="71"/>
    </row>
    <row r="36" spans="1:5" x14ac:dyDescent="0.25">
      <c r="A36" s="40" t="s">
        <v>89</v>
      </c>
      <c r="B36" s="72"/>
      <c r="C36" s="128"/>
      <c r="D36" s="70"/>
      <c r="E36" s="71"/>
    </row>
    <row r="37" spans="1:5" x14ac:dyDescent="0.25">
      <c r="A37" s="40" t="s">
        <v>90</v>
      </c>
      <c r="B37" s="72" t="s">
        <v>44</v>
      </c>
      <c r="C37" s="128"/>
      <c r="D37" s="70"/>
      <c r="E37" s="71"/>
    </row>
    <row r="38" spans="1:5" x14ac:dyDescent="0.25">
      <c r="A38" s="73" t="s">
        <v>43</v>
      </c>
      <c r="B38" s="72" t="s">
        <v>56</v>
      </c>
      <c r="C38" s="128"/>
      <c r="D38" s="70"/>
      <c r="E38" s="71"/>
    </row>
    <row r="39" spans="1:5" x14ac:dyDescent="0.25">
      <c r="A39" s="73" t="s">
        <v>88</v>
      </c>
      <c r="B39" s="72"/>
      <c r="C39" s="128"/>
      <c r="D39" s="70"/>
      <c r="E39" s="71"/>
    </row>
    <row r="40" spans="1:5" x14ac:dyDescent="0.25">
      <c r="A40" s="73" t="s">
        <v>87</v>
      </c>
      <c r="B40" s="72" t="s">
        <v>45</v>
      </c>
      <c r="C40" s="128"/>
      <c r="D40" s="70"/>
      <c r="E40" s="71"/>
    </row>
    <row r="41" spans="1:5" x14ac:dyDescent="0.25">
      <c r="A41" s="73" t="s">
        <v>46</v>
      </c>
      <c r="B41" s="72"/>
      <c r="C41" s="128"/>
      <c r="D41" s="70"/>
      <c r="E41" s="71"/>
    </row>
    <row r="42" spans="1:5" x14ac:dyDescent="0.25">
      <c r="A42" s="73" t="s">
        <v>47</v>
      </c>
      <c r="B42" s="72" t="s">
        <v>25</v>
      </c>
      <c r="C42" s="128"/>
      <c r="D42" s="70"/>
      <c r="E42" s="71"/>
    </row>
    <row r="43" spans="1:5" x14ac:dyDescent="0.25">
      <c r="A43" s="73" t="s">
        <v>48</v>
      </c>
      <c r="B43" s="72"/>
      <c r="C43" s="128"/>
      <c r="D43" s="70"/>
      <c r="E43" s="71"/>
    </row>
    <row r="44" spans="1:5" x14ac:dyDescent="0.25">
      <c r="A44" s="73" t="s">
        <v>85</v>
      </c>
      <c r="B44" s="72"/>
      <c r="C44" s="128"/>
      <c r="D44" s="70"/>
      <c r="E44" s="71"/>
    </row>
    <row r="45" spans="1:5" x14ac:dyDescent="0.25">
      <c r="A45" s="73" t="s">
        <v>86</v>
      </c>
      <c r="B45" s="72" t="s">
        <v>122</v>
      </c>
      <c r="C45" s="128"/>
      <c r="D45" s="70"/>
      <c r="E45" s="71"/>
    </row>
    <row r="46" spans="1:5" x14ac:dyDescent="0.25">
      <c r="A46" s="40"/>
      <c r="B46" s="35"/>
      <c r="C46" s="34"/>
      <c r="D46" s="37"/>
      <c r="E46" s="38"/>
    </row>
    <row r="47" spans="1:5" ht="44.25" customHeight="1" x14ac:dyDescent="0.25">
      <c r="A47" s="66" t="s">
        <v>49</v>
      </c>
      <c r="B47" s="55"/>
      <c r="C47" s="124">
        <f>E47*12*B7</f>
        <v>938399.44800000009</v>
      </c>
      <c r="D47" s="56">
        <f>C47/12</f>
        <v>78199.954000000012</v>
      </c>
      <c r="E47" s="57">
        <v>10.58</v>
      </c>
    </row>
    <row r="48" spans="1:5" x14ac:dyDescent="0.25">
      <c r="A48" s="74" t="s">
        <v>50</v>
      </c>
      <c r="B48" s="55"/>
      <c r="C48" s="129"/>
      <c r="D48" s="75"/>
      <c r="E48" s="76"/>
    </row>
    <row r="49" spans="1:5" x14ac:dyDescent="0.25">
      <c r="A49" s="77" t="s">
        <v>51</v>
      </c>
      <c r="B49" s="63"/>
      <c r="C49" s="130"/>
      <c r="D49" s="78"/>
      <c r="E49" s="79"/>
    </row>
    <row r="50" spans="1:5" x14ac:dyDescent="0.25">
      <c r="A50" s="80" t="s">
        <v>52</v>
      </c>
      <c r="B50" s="35"/>
      <c r="C50" s="34"/>
      <c r="D50" s="37"/>
      <c r="E50" s="38"/>
    </row>
    <row r="51" spans="1:5" x14ac:dyDescent="0.25">
      <c r="A51" s="80" t="s">
        <v>53</v>
      </c>
      <c r="B51" s="35" t="s">
        <v>54</v>
      </c>
      <c r="C51" s="34"/>
      <c r="D51" s="37"/>
      <c r="E51" s="38"/>
    </row>
    <row r="52" spans="1:5" x14ac:dyDescent="0.25">
      <c r="A52" s="81" t="s">
        <v>55</v>
      </c>
      <c r="B52" s="35" t="s">
        <v>123</v>
      </c>
      <c r="C52" s="34"/>
      <c r="D52" s="37"/>
      <c r="E52" s="38"/>
    </row>
    <row r="53" spans="1:5" x14ac:dyDescent="0.25">
      <c r="A53" s="80" t="s">
        <v>57</v>
      </c>
      <c r="B53" s="35" t="s">
        <v>123</v>
      </c>
      <c r="C53" s="34"/>
      <c r="D53" s="37"/>
      <c r="E53" s="38"/>
    </row>
    <row r="54" spans="1:5" x14ac:dyDescent="0.25">
      <c r="A54" s="81" t="s">
        <v>75</v>
      </c>
      <c r="B54" s="35" t="s">
        <v>124</v>
      </c>
      <c r="C54" s="34"/>
      <c r="D54" s="37"/>
      <c r="E54" s="38"/>
    </row>
    <row r="55" spans="1:5" x14ac:dyDescent="0.25">
      <c r="A55" s="81" t="s">
        <v>58</v>
      </c>
      <c r="B55" s="35" t="s">
        <v>125</v>
      </c>
      <c r="C55" s="34"/>
      <c r="D55" s="37"/>
      <c r="E55" s="38"/>
    </row>
    <row r="56" spans="1:5" x14ac:dyDescent="0.25">
      <c r="A56" s="81" t="s">
        <v>59</v>
      </c>
      <c r="B56" s="35" t="s">
        <v>54</v>
      </c>
      <c r="C56" s="34"/>
      <c r="D56" s="37"/>
      <c r="E56" s="38"/>
    </row>
    <row r="57" spans="1:5" x14ac:dyDescent="0.25">
      <c r="A57" s="81" t="s">
        <v>74</v>
      </c>
      <c r="B57" s="35" t="s">
        <v>54</v>
      </c>
      <c r="C57" s="34"/>
      <c r="D57" s="37"/>
      <c r="E57" s="38"/>
    </row>
    <row r="58" spans="1:5" x14ac:dyDescent="0.25">
      <c r="A58" s="82"/>
      <c r="B58" s="63"/>
      <c r="C58" s="130"/>
      <c r="D58" s="78"/>
      <c r="E58" s="79"/>
    </row>
    <row r="59" spans="1:5" x14ac:dyDescent="0.25">
      <c r="A59" s="83" t="s">
        <v>60</v>
      </c>
      <c r="B59" s="55"/>
      <c r="C59" s="129"/>
      <c r="D59" s="75"/>
      <c r="E59" s="76"/>
    </row>
    <row r="60" spans="1:5" x14ac:dyDescent="0.25">
      <c r="A60" s="82" t="s">
        <v>61</v>
      </c>
      <c r="B60" s="63"/>
      <c r="C60" s="130"/>
      <c r="D60" s="78"/>
      <c r="E60" s="79"/>
    </row>
    <row r="61" spans="1:5" x14ac:dyDescent="0.25">
      <c r="A61" s="40" t="s">
        <v>62</v>
      </c>
      <c r="B61" s="35"/>
      <c r="C61" s="34"/>
      <c r="D61" s="37"/>
      <c r="E61" s="38"/>
    </row>
    <row r="62" spans="1:5" x14ac:dyDescent="0.25">
      <c r="A62" s="40" t="s">
        <v>53</v>
      </c>
      <c r="B62" s="35" t="s">
        <v>54</v>
      </c>
      <c r="C62" s="34"/>
      <c r="D62" s="37"/>
      <c r="E62" s="38"/>
    </row>
    <row r="63" spans="1:5" x14ac:dyDescent="0.25">
      <c r="A63" s="81" t="s">
        <v>117</v>
      </c>
      <c r="B63" s="35" t="s">
        <v>54</v>
      </c>
      <c r="C63" s="34"/>
      <c r="D63" s="37"/>
      <c r="E63" s="38"/>
    </row>
    <row r="64" spans="1:5" x14ac:dyDescent="0.25">
      <c r="A64" s="81" t="s">
        <v>118</v>
      </c>
      <c r="B64" s="35" t="s">
        <v>63</v>
      </c>
      <c r="C64" s="34"/>
      <c r="D64" s="37"/>
      <c r="E64" s="38"/>
    </row>
    <row r="65" spans="1:5" x14ac:dyDescent="0.25">
      <c r="A65" s="81" t="s">
        <v>119</v>
      </c>
      <c r="B65" s="35" t="s">
        <v>120</v>
      </c>
      <c r="C65" s="34"/>
      <c r="D65" s="37"/>
      <c r="E65" s="38"/>
    </row>
    <row r="66" spans="1:5" x14ac:dyDescent="0.25">
      <c r="A66" s="81"/>
      <c r="B66" s="153" t="s">
        <v>121</v>
      </c>
      <c r="C66" s="34"/>
      <c r="D66" s="37"/>
      <c r="E66" s="38"/>
    </row>
    <row r="67" spans="1:5" x14ac:dyDescent="0.25">
      <c r="A67" s="81" t="s">
        <v>58</v>
      </c>
      <c r="B67" s="35" t="s">
        <v>125</v>
      </c>
      <c r="C67" s="34"/>
      <c r="D67" s="37"/>
      <c r="E67" s="38"/>
    </row>
    <row r="68" spans="1:5" x14ac:dyDescent="0.25">
      <c r="A68" s="81" t="s">
        <v>59</v>
      </c>
      <c r="B68" s="35" t="s">
        <v>54</v>
      </c>
      <c r="C68" s="34"/>
      <c r="D68" s="37"/>
      <c r="E68" s="38"/>
    </row>
    <row r="69" spans="1:5" x14ac:dyDescent="0.25">
      <c r="A69" s="81" t="s">
        <v>126</v>
      </c>
      <c r="B69" s="35" t="s">
        <v>63</v>
      </c>
      <c r="C69" s="34"/>
      <c r="D69" s="37"/>
      <c r="E69" s="38"/>
    </row>
    <row r="70" spans="1:5" x14ac:dyDescent="0.25">
      <c r="A70" s="81" t="s">
        <v>73</v>
      </c>
      <c r="B70" s="35" t="s">
        <v>54</v>
      </c>
      <c r="C70" s="34"/>
      <c r="D70" s="37"/>
      <c r="E70" s="38"/>
    </row>
    <row r="71" spans="1:5" x14ac:dyDescent="0.25">
      <c r="A71" s="40"/>
      <c r="B71" s="35"/>
      <c r="C71" s="34"/>
      <c r="D71" s="37"/>
      <c r="E71" s="38"/>
    </row>
    <row r="72" spans="1:5" x14ac:dyDescent="0.25">
      <c r="A72" s="54" t="s">
        <v>93</v>
      </c>
      <c r="B72" s="55" t="s">
        <v>64</v>
      </c>
      <c r="C72" s="124">
        <f>E72*12*B7</f>
        <v>10643.472</v>
      </c>
      <c r="D72" s="56">
        <f>C72/12</f>
        <v>886.95600000000002</v>
      </c>
      <c r="E72" s="57">
        <v>0.12</v>
      </c>
    </row>
    <row r="73" spans="1:5" x14ac:dyDescent="0.25">
      <c r="A73" s="62" t="s">
        <v>65</v>
      </c>
      <c r="B73" s="63" t="s">
        <v>76</v>
      </c>
      <c r="C73" s="125"/>
      <c r="D73" s="60"/>
      <c r="E73" s="61"/>
    </row>
    <row r="74" spans="1:5" x14ac:dyDescent="0.25">
      <c r="A74" s="54" t="s">
        <v>116</v>
      </c>
      <c r="B74" s="55" t="s">
        <v>33</v>
      </c>
      <c r="C74" s="124">
        <f>E74*12*B7</f>
        <v>10643.472</v>
      </c>
      <c r="D74" s="56">
        <f>C74/12</f>
        <v>886.95600000000002</v>
      </c>
      <c r="E74" s="137">
        <v>0.12</v>
      </c>
    </row>
    <row r="75" spans="1:5" x14ac:dyDescent="0.25">
      <c r="A75" s="58" t="s">
        <v>94</v>
      </c>
      <c r="B75" s="63"/>
      <c r="C75" s="138"/>
      <c r="D75" s="64"/>
      <c r="E75" s="65"/>
    </row>
    <row r="76" spans="1:5" x14ac:dyDescent="0.25">
      <c r="A76" s="54" t="s">
        <v>95</v>
      </c>
      <c r="B76" s="55" t="s">
        <v>66</v>
      </c>
      <c r="C76" s="124">
        <f>E76*12*B7</f>
        <v>88695.6</v>
      </c>
      <c r="D76" s="84">
        <f>C76/12</f>
        <v>7391.3</v>
      </c>
      <c r="E76" s="57">
        <v>1</v>
      </c>
    </row>
    <row r="77" spans="1:5" x14ac:dyDescent="0.25">
      <c r="A77" s="80"/>
      <c r="B77" s="63"/>
      <c r="C77" s="126"/>
      <c r="D77" s="64"/>
      <c r="E77" s="65"/>
    </row>
    <row r="78" spans="1:5" x14ac:dyDescent="0.25">
      <c r="A78" s="54" t="s">
        <v>96</v>
      </c>
      <c r="B78" s="55" t="s">
        <v>33</v>
      </c>
      <c r="C78" s="124">
        <f>E78*12*B7</f>
        <v>66521.7</v>
      </c>
      <c r="D78" s="56">
        <f>C78/12</f>
        <v>5543.4749999999995</v>
      </c>
      <c r="E78" s="85">
        <v>0.75</v>
      </c>
    </row>
    <row r="79" spans="1:5" x14ac:dyDescent="0.25">
      <c r="A79" s="62" t="s">
        <v>84</v>
      </c>
      <c r="B79" s="63"/>
      <c r="C79" s="126"/>
      <c r="D79" s="64"/>
      <c r="E79" s="65"/>
    </row>
    <row r="80" spans="1:5" x14ac:dyDescent="0.25">
      <c r="A80" s="58" t="s">
        <v>97</v>
      </c>
      <c r="B80" s="55" t="s">
        <v>33</v>
      </c>
      <c r="C80" s="124">
        <f>E80*12*B7</f>
        <v>88695.6</v>
      </c>
      <c r="D80" s="84">
        <f>C80/12</f>
        <v>7391.3</v>
      </c>
      <c r="E80" s="57">
        <v>1</v>
      </c>
    </row>
    <row r="81" spans="1:5" x14ac:dyDescent="0.25">
      <c r="A81" s="58" t="s">
        <v>81</v>
      </c>
      <c r="B81" s="35"/>
      <c r="C81" s="125"/>
      <c r="D81" s="60"/>
      <c r="E81" s="61"/>
    </row>
    <row r="82" spans="1:5" x14ac:dyDescent="0.25">
      <c r="A82" s="58" t="s">
        <v>111</v>
      </c>
      <c r="B82" s="35"/>
      <c r="C82" s="125"/>
      <c r="D82" s="60"/>
      <c r="E82" s="61"/>
    </row>
    <row r="83" spans="1:5" x14ac:dyDescent="0.25">
      <c r="A83" s="54" t="s">
        <v>98</v>
      </c>
      <c r="B83" s="55" t="s">
        <v>33</v>
      </c>
      <c r="C83" s="131">
        <f>D83*12</f>
        <v>21286.944</v>
      </c>
      <c r="D83" s="56">
        <f>B7*E83</f>
        <v>1773.912</v>
      </c>
      <c r="E83" s="85">
        <v>0.24</v>
      </c>
    </row>
    <row r="84" spans="1:5" x14ac:dyDescent="0.25">
      <c r="A84" s="62" t="s">
        <v>83</v>
      </c>
      <c r="B84" s="63"/>
      <c r="C84" s="126"/>
      <c r="D84" s="64"/>
      <c r="E84" s="65"/>
    </row>
    <row r="85" spans="1:5" x14ac:dyDescent="0.25">
      <c r="A85" s="86" t="s">
        <v>67</v>
      </c>
      <c r="B85" s="55"/>
      <c r="C85" s="132">
        <f>C19+C22+C24+C28+C31+C47+C74+C76+C72+C78+C80+C83</f>
        <v>2487911.580000001</v>
      </c>
      <c r="D85" s="89">
        <f>D19+D22+D24+D28+D31+D47+D74+D76+D72+D78+D80+D83</f>
        <v>207325.965</v>
      </c>
      <c r="E85" s="57">
        <f>E19+E22+E24+E28+E31+E47+E74+E76+E72+E78+E80+E83</f>
        <v>28.05</v>
      </c>
    </row>
    <row r="86" spans="1:5" x14ac:dyDescent="0.25">
      <c r="A86" s="87" t="s">
        <v>68</v>
      </c>
      <c r="B86" s="63"/>
      <c r="C86" s="126"/>
      <c r="D86" s="64"/>
      <c r="E86" s="65"/>
    </row>
    <row r="87" spans="1:5" x14ac:dyDescent="0.25">
      <c r="A87" s="54" t="s">
        <v>99</v>
      </c>
      <c r="B87" s="55"/>
      <c r="C87" s="132">
        <f>E87*12*B7</f>
        <v>323738.94</v>
      </c>
      <c r="D87" s="84">
        <f>C87/12</f>
        <v>26978.244999999999</v>
      </c>
      <c r="E87" s="57">
        <v>3.65</v>
      </c>
    </row>
    <row r="88" spans="1:5" x14ac:dyDescent="0.25">
      <c r="A88" s="58" t="s">
        <v>77</v>
      </c>
      <c r="B88" s="35"/>
      <c r="C88" s="125"/>
      <c r="D88" s="60"/>
      <c r="E88" s="38"/>
    </row>
    <row r="89" spans="1:5" x14ac:dyDescent="0.25">
      <c r="A89" s="54" t="s">
        <v>69</v>
      </c>
      <c r="B89" s="88"/>
      <c r="C89" s="132">
        <f>C85+C87</f>
        <v>2811650.5200000009</v>
      </c>
      <c r="D89" s="89">
        <f>D85+D87</f>
        <v>234304.21</v>
      </c>
      <c r="E89" s="57">
        <f>E85+E87</f>
        <v>31.7</v>
      </c>
    </row>
    <row r="90" spans="1:5" ht="15.75" thickBot="1" x14ac:dyDescent="0.3">
      <c r="A90" s="133" t="s">
        <v>70</v>
      </c>
      <c r="B90" s="90"/>
      <c r="C90" s="133"/>
      <c r="D90" s="134"/>
      <c r="E90" s="135"/>
    </row>
    <row r="91" spans="1:5" x14ac:dyDescent="0.25">
      <c r="A91" s="136"/>
      <c r="B91" s="2"/>
      <c r="C91" s="136"/>
      <c r="D91" s="136"/>
      <c r="E91" s="36"/>
    </row>
    <row r="92" spans="1:5" x14ac:dyDescent="0.25">
      <c r="A92" s="136"/>
      <c r="B92" s="2"/>
      <c r="C92" s="136"/>
      <c r="D92" s="136"/>
      <c r="E92" s="36"/>
    </row>
    <row r="93" spans="1:5" ht="18.75" x14ac:dyDescent="0.3">
      <c r="A93" s="3" t="s">
        <v>108</v>
      </c>
      <c r="B93" s="3"/>
      <c r="C93" s="3"/>
      <c r="D93" s="3"/>
      <c r="E93" s="1"/>
    </row>
    <row r="94" spans="1:5" ht="18.75" x14ac:dyDescent="0.3">
      <c r="A94" s="147" t="s">
        <v>110</v>
      </c>
      <c r="B94" s="147"/>
      <c r="C94" s="147"/>
      <c r="D94" s="147"/>
      <c r="E94" s="148"/>
    </row>
    <row r="95" spans="1:5" ht="18.75" x14ac:dyDescent="0.3">
      <c r="A95" s="5" t="s">
        <v>127</v>
      </c>
      <c r="B95" s="5"/>
      <c r="C95" s="2"/>
      <c r="D95" s="2"/>
      <c r="E95" s="2"/>
    </row>
    <row r="96" spans="1:5" ht="19.5" thickBot="1" x14ac:dyDescent="0.35">
      <c r="A96" s="5"/>
      <c r="B96" s="2"/>
      <c r="C96" s="136"/>
      <c r="D96" s="136"/>
      <c r="E96" s="36"/>
    </row>
    <row r="97" spans="1:5" x14ac:dyDescent="0.25">
      <c r="A97" s="6" t="s">
        <v>1</v>
      </c>
      <c r="B97" s="7"/>
      <c r="C97" s="8"/>
      <c r="D97" s="8"/>
      <c r="E97" s="9"/>
    </row>
    <row r="98" spans="1:5" x14ac:dyDescent="0.25">
      <c r="A98" s="10" t="s">
        <v>2</v>
      </c>
      <c r="B98" s="11">
        <f>B100+B101</f>
        <v>7391.3</v>
      </c>
      <c r="C98" s="12"/>
      <c r="D98" s="12"/>
      <c r="E98" s="13"/>
    </row>
    <row r="99" spans="1:5" x14ac:dyDescent="0.25">
      <c r="A99" s="14" t="s">
        <v>3</v>
      </c>
      <c r="B99" s="15" t="s">
        <v>4</v>
      </c>
      <c r="C99" s="16"/>
      <c r="D99" s="16"/>
      <c r="E99" s="17"/>
    </row>
    <row r="100" spans="1:5" x14ac:dyDescent="0.25">
      <c r="A100" s="18" t="s">
        <v>5</v>
      </c>
      <c r="B100" s="11">
        <v>6717.2</v>
      </c>
      <c r="C100" s="12"/>
      <c r="D100" s="12"/>
      <c r="E100" s="13"/>
    </row>
    <row r="101" spans="1:5" ht="15.75" thickBot="1" x14ac:dyDescent="0.3">
      <c r="A101" s="20" t="s">
        <v>6</v>
      </c>
      <c r="B101" s="15">
        <v>674.1</v>
      </c>
      <c r="C101" s="22"/>
      <c r="D101" s="22"/>
      <c r="E101" s="23"/>
    </row>
    <row r="102" spans="1:5" x14ac:dyDescent="0.25">
      <c r="A102" s="30"/>
      <c r="B102" s="30"/>
      <c r="C102" s="31" t="s">
        <v>10</v>
      </c>
      <c r="D102" s="32" t="s">
        <v>10</v>
      </c>
      <c r="E102" s="33" t="s">
        <v>11</v>
      </c>
    </row>
    <row r="103" spans="1:5" x14ac:dyDescent="0.25">
      <c r="A103" s="35" t="s">
        <v>12</v>
      </c>
      <c r="B103" s="35" t="s">
        <v>13</v>
      </c>
      <c r="C103" s="36" t="s">
        <v>14</v>
      </c>
      <c r="D103" s="37" t="s">
        <v>14</v>
      </c>
      <c r="E103" s="38" t="s">
        <v>15</v>
      </c>
    </row>
    <row r="104" spans="1:5" x14ac:dyDescent="0.25">
      <c r="A104" s="35" t="s">
        <v>16</v>
      </c>
      <c r="B104" s="35" t="s">
        <v>17</v>
      </c>
      <c r="C104" s="36" t="s">
        <v>18</v>
      </c>
      <c r="D104" s="37" t="s">
        <v>19</v>
      </c>
      <c r="E104" s="39" t="s">
        <v>20</v>
      </c>
    </row>
    <row r="105" spans="1:5" x14ac:dyDescent="0.25">
      <c r="A105" s="41"/>
      <c r="B105" s="41"/>
      <c r="C105" s="2" t="s">
        <v>21</v>
      </c>
      <c r="D105" s="42" t="s">
        <v>21</v>
      </c>
      <c r="E105" s="38" t="s">
        <v>22</v>
      </c>
    </row>
    <row r="106" spans="1:5" ht="15.75" thickBot="1" x14ac:dyDescent="0.3">
      <c r="A106" s="41"/>
      <c r="B106" s="41"/>
      <c r="C106" s="36" t="s">
        <v>23</v>
      </c>
      <c r="D106" s="37" t="s">
        <v>23</v>
      </c>
      <c r="E106" s="38" t="s">
        <v>23</v>
      </c>
    </row>
    <row r="107" spans="1:5" x14ac:dyDescent="0.25">
      <c r="A107" s="91" t="s">
        <v>91</v>
      </c>
      <c r="B107" s="92"/>
      <c r="C107" s="93">
        <f>C110+C113+C116+C118</f>
        <v>1090068.9239999999</v>
      </c>
      <c r="D107" s="94">
        <f>D110+D113+D116+D118</f>
        <v>90839.077000000005</v>
      </c>
      <c r="E107" s="95">
        <f>E110+E113+E116+E118</f>
        <v>12.29</v>
      </c>
    </row>
    <row r="108" spans="1:5" ht="15.75" thickBot="1" x14ac:dyDescent="0.3">
      <c r="A108" s="96" t="s">
        <v>92</v>
      </c>
      <c r="B108" s="97"/>
      <c r="C108" s="98"/>
      <c r="D108" s="99"/>
      <c r="E108" s="100"/>
    </row>
    <row r="109" spans="1:5" x14ac:dyDescent="0.25">
      <c r="A109" s="101" t="s">
        <v>82</v>
      </c>
      <c r="B109" s="92" t="s">
        <v>71</v>
      </c>
      <c r="C109" s="102"/>
      <c r="D109" s="103"/>
      <c r="E109" s="104"/>
    </row>
    <row r="110" spans="1:5" x14ac:dyDescent="0.25">
      <c r="A110" s="105" t="s">
        <v>72</v>
      </c>
      <c r="B110" s="35"/>
      <c r="C110" s="106">
        <f>D110*12</f>
        <v>310434.59999999998</v>
      </c>
      <c r="D110" s="84">
        <f>E110*B7</f>
        <v>25869.55</v>
      </c>
      <c r="E110" s="107">
        <v>3.5</v>
      </c>
    </row>
    <row r="111" spans="1:5" ht="15.75" thickBot="1" x14ac:dyDescent="0.3">
      <c r="A111" s="108"/>
      <c r="B111" s="97"/>
      <c r="C111" s="98"/>
      <c r="D111" s="99"/>
      <c r="E111" s="100"/>
    </row>
    <row r="112" spans="1:5" x14ac:dyDescent="0.25">
      <c r="A112" s="105" t="s">
        <v>100</v>
      </c>
      <c r="B112" s="35" t="s">
        <v>101</v>
      </c>
      <c r="C112" s="139"/>
      <c r="D112" s="140"/>
      <c r="E112" s="141"/>
    </row>
    <row r="113" spans="1:5" x14ac:dyDescent="0.25">
      <c r="A113" s="105"/>
      <c r="B113" s="35" t="s">
        <v>102</v>
      </c>
      <c r="C113" s="106">
        <f>D113*12</f>
        <v>630625.71600000001</v>
      </c>
      <c r="D113" s="84">
        <f>E113*B7</f>
        <v>52552.143000000004</v>
      </c>
      <c r="E113" s="107">
        <v>7.11</v>
      </c>
    </row>
    <row r="114" spans="1:5" ht="15.75" thickBot="1" x14ac:dyDescent="0.3">
      <c r="A114" s="109"/>
      <c r="B114" s="97"/>
      <c r="C114" s="110"/>
      <c r="D114" s="111"/>
      <c r="E114" s="100"/>
    </row>
    <row r="115" spans="1:5" x14ac:dyDescent="0.25">
      <c r="A115" s="101" t="s">
        <v>103</v>
      </c>
      <c r="B115" s="35" t="s">
        <v>101</v>
      </c>
      <c r="C115" s="143"/>
      <c r="D115" s="144"/>
      <c r="E115" s="145"/>
    </row>
    <row r="116" spans="1:5" x14ac:dyDescent="0.25">
      <c r="A116" s="105" t="s">
        <v>104</v>
      </c>
      <c r="B116" s="35" t="s">
        <v>102</v>
      </c>
      <c r="C116" s="106">
        <f>D116*12</f>
        <v>90469.512000000002</v>
      </c>
      <c r="D116" s="84">
        <f>E116*B7</f>
        <v>7539.1260000000002</v>
      </c>
      <c r="E116" s="146">
        <v>1.02</v>
      </c>
    </row>
    <row r="117" spans="1:5" ht="15.75" thickBot="1" x14ac:dyDescent="0.3">
      <c r="A117" s="109" t="s">
        <v>105</v>
      </c>
      <c r="B117" s="97"/>
      <c r="C117" s="110"/>
      <c r="D117" s="111"/>
      <c r="E117" s="152">
        <v>0.24</v>
      </c>
    </row>
    <row r="118" spans="1:5" x14ac:dyDescent="0.25">
      <c r="A118" s="101" t="s">
        <v>106</v>
      </c>
      <c r="B118" s="92" t="s">
        <v>107</v>
      </c>
      <c r="C118" s="102">
        <f>D118*12</f>
        <v>58539.096000000005</v>
      </c>
      <c r="D118" s="103">
        <f>E118*B7</f>
        <v>4878.2580000000007</v>
      </c>
      <c r="E118" s="95">
        <v>0.66</v>
      </c>
    </row>
    <row r="119" spans="1:5" ht="14.25" customHeight="1" thickBot="1" x14ac:dyDescent="0.3">
      <c r="A119" s="142"/>
      <c r="B119" s="97"/>
      <c r="C119" s="110"/>
      <c r="D119" s="111"/>
      <c r="E119" s="100"/>
    </row>
    <row r="120" spans="1:5" ht="14.25" customHeight="1" x14ac:dyDescent="0.25">
      <c r="A120" s="112"/>
      <c r="B120" s="36"/>
      <c r="C120" s="59"/>
      <c r="D120" s="59"/>
      <c r="E120" s="59"/>
    </row>
    <row r="121" spans="1:5" ht="14.25" customHeight="1" x14ac:dyDescent="0.25"/>
  </sheetData>
  <pageMargins left="0" right="0" top="0" bottom="0" header="0.31496062992125984" footer="0.31496062992125984"/>
  <pageSetup paperSize="9"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Мясн,3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2023-07-28T04:35:23Z</dcterms:modified>
</cp:coreProperties>
</file>