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DFEA5198-899A-4A35-A948-F86C0D75B9C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 (2)" sheetId="2" r:id="rId1"/>
    <sheet name="Лист1 (3)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4" i="3" l="1"/>
  <c r="E84" i="3"/>
  <c r="E88" i="3" s="1"/>
  <c r="B6" i="3"/>
  <c r="D104" i="3" s="1"/>
  <c r="C104" i="3" s="1"/>
  <c r="C18" i="3" l="1"/>
  <c r="D18" i="3" s="1"/>
  <c r="C23" i="3"/>
  <c r="D23" i="3" s="1"/>
  <c r="C30" i="3"/>
  <c r="D30" i="3" s="1"/>
  <c r="C69" i="3"/>
  <c r="D69" i="3" s="1"/>
  <c r="C77" i="3"/>
  <c r="D77" i="3" s="1"/>
  <c r="D97" i="3"/>
  <c r="C97" i="3" s="1"/>
  <c r="C86" i="3"/>
  <c r="D86" i="3" s="1"/>
  <c r="D115" i="3"/>
  <c r="D111" i="3"/>
  <c r="C21" i="3"/>
  <c r="D21" i="3" s="1"/>
  <c r="C27" i="3"/>
  <c r="D27" i="3" s="1"/>
  <c r="C48" i="3"/>
  <c r="D48" i="3" s="1"/>
  <c r="C75" i="3"/>
  <c r="D75" i="3" s="1"/>
  <c r="C79" i="3"/>
  <c r="D79" i="3" s="1"/>
  <c r="D102" i="3"/>
  <c r="C102" i="3" s="1"/>
  <c r="D106" i="3"/>
  <c r="C106" i="3" s="1"/>
  <c r="D82" i="3"/>
  <c r="C82" i="3" s="1"/>
  <c r="C84" i="3" s="1"/>
  <c r="C88" i="3" s="1"/>
  <c r="E94" i="2"/>
  <c r="D94" i="3" l="1"/>
  <c r="C94" i="3"/>
  <c r="D84" i="3"/>
  <c r="D88" i="3" s="1"/>
  <c r="E84" i="2"/>
  <c r="B6" i="2" l="1"/>
  <c r="D106" i="2" l="1"/>
  <c r="C106" i="2" s="1"/>
  <c r="D104" i="2"/>
  <c r="C104" i="2" s="1"/>
  <c r="D102" i="2"/>
  <c r="C102" i="2" s="1"/>
  <c r="D97" i="2"/>
  <c r="C79" i="2"/>
  <c r="D79" i="2" s="1"/>
  <c r="D82" i="2"/>
  <c r="C82" i="2" s="1"/>
  <c r="C21" i="2"/>
  <c r="D21" i="2" s="1"/>
  <c r="C48" i="2"/>
  <c r="D48" i="2" s="1"/>
  <c r="C71" i="2"/>
  <c r="D71" i="2" s="1"/>
  <c r="C75" i="2"/>
  <c r="D75" i="2" s="1"/>
  <c r="C27" i="2"/>
  <c r="D27" i="2" s="1"/>
  <c r="C18" i="2"/>
  <c r="C23" i="2"/>
  <c r="D23" i="2" s="1"/>
  <c r="C30" i="2"/>
  <c r="D30" i="2" s="1"/>
  <c r="C69" i="2"/>
  <c r="D69" i="2" s="1"/>
  <c r="C73" i="2"/>
  <c r="D73" i="2" s="1"/>
  <c r="C77" i="2"/>
  <c r="D77" i="2" s="1"/>
  <c r="C86" i="2"/>
  <c r="D86" i="2" s="1"/>
  <c r="E88" i="2"/>
  <c r="C97" i="2" l="1"/>
  <c r="C94" i="2" s="1"/>
  <c r="D94" i="2"/>
  <c r="D18" i="2"/>
  <c r="C84" i="2"/>
  <c r="D84" i="2"/>
  <c r="D88" i="2" s="1"/>
  <c r="C88" i="2"/>
</calcChain>
</file>

<file path=xl/sharedStrings.xml><?xml version="1.0" encoding="utf-8"?>
<sst xmlns="http://schemas.openxmlformats.org/spreadsheetml/2006/main" count="305" uniqueCount="129">
  <si>
    <t xml:space="preserve">                    Перечень  работ, услуг  по содержанию  и ремонту общего имущества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</si>
  <si>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</si>
  <si>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</si>
  <si>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</si>
  <si>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</si>
  <si>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</si>
  <si>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</si>
  <si>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>Количество этажей, шт</t>
  </si>
  <si>
    <t>Количество подъездов, шт</t>
  </si>
  <si>
    <t>Площадь подвального помещения, кв.м.</t>
  </si>
  <si>
    <t>Стоимость</t>
  </si>
  <si>
    <t>Цена работ,</t>
  </si>
  <si>
    <t>Перечень видов</t>
  </si>
  <si>
    <t>Периодичность выполнения работ,</t>
  </si>
  <si>
    <t>работ,услуг</t>
  </si>
  <si>
    <t xml:space="preserve">услуг в месяц  </t>
  </si>
  <si>
    <t>работ и услуг</t>
  </si>
  <si>
    <t>оказания услуг</t>
  </si>
  <si>
    <t xml:space="preserve"> в год,</t>
  </si>
  <si>
    <t>в месяц,</t>
  </si>
  <si>
    <t xml:space="preserve">на 1кв.м площади </t>
  </si>
  <si>
    <t xml:space="preserve"> </t>
  </si>
  <si>
    <t>помещений,</t>
  </si>
  <si>
    <t>руб.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</si>
  <si>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</si>
  <si>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2 раза в год</t>
  </si>
  <si>
    <t>1 раз в год</t>
  </si>
  <si>
    <t>2. Техническое обслуживание  конструктивных элементов многоквартирного дома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</si>
  <si>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</si>
  <si>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</si>
  <si>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</si>
  <si>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</si>
  <si>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обслуживание</t>
  </si>
  <si>
    <t>электроснабжения</t>
  </si>
  <si>
    <t>4. Обслуживание</t>
  </si>
  <si>
    <t>Ежемесячно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</si>
  <si>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</si>
  <si>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</si>
  <si>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</si>
  <si>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</si>
  <si>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>нижние 3этажа - 5раз в неделю</t>
  </si>
  <si>
    <t xml:space="preserve">площадок и маршей </t>
  </si>
  <si>
    <t>выше третьего эт.- 3 раза в неделю</t>
  </si>
  <si>
    <t>Мытье лестничных площадок и</t>
  </si>
  <si>
    <t>нижние три эт.- 2раза в неделю</t>
  </si>
  <si>
    <t>маршей</t>
  </si>
  <si>
    <t>выше третьего этажа - 2 раза в месяц</t>
  </si>
  <si>
    <t xml:space="preserve">Мытье полов кабины лифта </t>
  </si>
  <si>
    <t>5 раз в неделю</t>
  </si>
  <si>
    <t>Влажная протирка стен,дверей, потолков и плафонов</t>
  </si>
  <si>
    <t>кабины лифта</t>
  </si>
  <si>
    <t>Влажная протирка подоконников,</t>
  </si>
  <si>
    <t>отопительных приборов, входных</t>
  </si>
  <si>
    <t>дверей,поручней перил,почтовых ящиков</t>
  </si>
  <si>
    <t>2 раза в месяц</t>
  </si>
  <si>
    <t xml:space="preserve">Мытье окон с внутренней стороны </t>
  </si>
  <si>
    <t>помещения МОП</t>
  </si>
  <si>
    <t>Комплекс работ по уборке подъездов</t>
  </si>
  <si>
    <t>( влажная протирка стен, плафонов,</t>
  </si>
  <si>
    <t>обметание пыли с потолков,</t>
  </si>
  <si>
    <t xml:space="preserve"> электрических шкафов)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</si>
  <si>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</si>
  <si>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</si>
  <si>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</si>
  <si>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>Подметание, сдвижка снега на</t>
  </si>
  <si>
    <t>придомовой территории</t>
  </si>
  <si>
    <t>6 раз в неделю</t>
  </si>
  <si>
    <t>Очистка территории от наледи</t>
  </si>
  <si>
    <t>2 раза в неделю</t>
  </si>
  <si>
    <t>Очистка от снега и наледи входов в подвал</t>
  </si>
  <si>
    <t>Протирка указателей</t>
  </si>
  <si>
    <t>Очистка урн от мусора</t>
  </si>
  <si>
    <t>6.2. Уборка придомовой</t>
  </si>
  <si>
    <t>территории в летний период</t>
  </si>
  <si>
    <t>Подметание и уборка</t>
  </si>
  <si>
    <t>1 раз в неделю</t>
  </si>
  <si>
    <t>Уборка входов в подвал</t>
  </si>
  <si>
    <t xml:space="preserve">9. Дератизация, </t>
  </si>
  <si>
    <t>1 раз в квартал</t>
  </si>
  <si>
    <t xml:space="preserve">    дезинсекция</t>
  </si>
  <si>
    <t>10. Вывоз и утилизация</t>
  </si>
  <si>
    <t>ТБО</t>
  </si>
  <si>
    <t>11. Вывоз и утилизация</t>
  </si>
  <si>
    <t>По мере необходимости</t>
  </si>
  <si>
    <t>КГО</t>
  </si>
  <si>
    <t>Круглосуточно</t>
  </si>
  <si>
    <t xml:space="preserve">14. Обслуживание установки для повышения </t>
  </si>
  <si>
    <t>Итого содержание общего</t>
  </si>
  <si>
    <t xml:space="preserve">  имущества дома</t>
  </si>
  <si>
    <t xml:space="preserve">Всего стоимость работ и услуг </t>
  </si>
  <si>
    <t xml:space="preserve"> по управлению и содержанию дома</t>
  </si>
  <si>
    <t>В зимний период</t>
  </si>
  <si>
    <t>придомовой территории с вывозом снега на отвал</t>
  </si>
  <si>
    <t xml:space="preserve">         тревож.сигнализация; в/наблюдение</t>
  </si>
  <si>
    <t>Период: Май - Сентябрь</t>
  </si>
  <si>
    <t>(стрижка,аэрация,обработка,внесение удобрений и т.д)</t>
  </si>
  <si>
    <t>13. Обслуживание ППА</t>
  </si>
  <si>
    <t>Ежедневно</t>
  </si>
  <si>
    <t>Уборка контейнерной площадки от мусора</t>
  </si>
  <si>
    <t>Уборка контейнерной площадки от мусора, наледи</t>
  </si>
  <si>
    <t>12. Обслуживание лифтов</t>
  </si>
  <si>
    <t xml:space="preserve">Посыпка территории песком </t>
  </si>
  <si>
    <t>По заявке (2 раза в год)</t>
  </si>
  <si>
    <t>многоквартирным домом</t>
  </si>
  <si>
    <t xml:space="preserve">        2 шлагбаума; 2 калитки;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</si>
  <si>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</si>
  <si>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</si>
  <si>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</si>
  <si>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 xml:space="preserve">        2 поста физической охраны на КПП</t>
  </si>
  <si>
    <t xml:space="preserve">                  в многоквартирном доме  условия их оказания и выполнения и их стоимость с 01.01.2017 г.</t>
  </si>
  <si>
    <t>Адрес: Мясникова,3</t>
  </si>
  <si>
    <t>15. Обслуживание водонагревателя</t>
  </si>
  <si>
    <t>( пластинчатый бойлер)</t>
  </si>
  <si>
    <t>давления холодного водоснабжения,</t>
  </si>
  <si>
    <t>горячего водоснабжения, циркуляции, пожаротушения</t>
  </si>
  <si>
    <t xml:space="preserve">16. Расходы на управление </t>
  </si>
  <si>
    <t xml:space="preserve"> Дополнительные  работы и услуги:</t>
  </si>
  <si>
    <t>1. Механизированная уборка</t>
  </si>
  <si>
    <t>2.   Охранные услуги комплекса:</t>
  </si>
  <si>
    <t>3. Сервисное обслуживание газонов</t>
  </si>
  <si>
    <t>4. Обслуживание фонтана</t>
  </si>
  <si>
    <t>Директор ООО "УК "Стрижи"                            А.А.Юдаков</t>
  </si>
  <si>
    <t xml:space="preserve">16. Услуги и работы по управлению </t>
  </si>
  <si>
    <t>Адрес: Мясникова, 6/2</t>
  </si>
  <si>
    <t>Техническое обслуживание подкачивающих</t>
  </si>
  <si>
    <t>насосов</t>
  </si>
  <si>
    <t>Охранные услуги комплекса:</t>
  </si>
  <si>
    <t>Содержание охраны подвижной</t>
  </si>
  <si>
    <t xml:space="preserve">                  в многоквартирном доме  условия их оказания и выполнения и их стоимость с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</si>
</sst>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10" fillId="0" borderId="24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 wrapText="1"/>
    </xf>
    <xf numFmtId="164" fontId="10" fillId="0" borderId="30" xfId="1" applyNumberFormat="1" applyFont="1" applyFill="1" applyBorder="1" applyAlignment="1">
      <alignment horizontal="center" vertical="center" wrapText="1"/>
    </xf>
    <xf numFmtId="164" fontId="10" fillId="0" borderId="26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2" borderId="32" xfId="1" applyFont="1" applyFill="1" applyBorder="1" applyAlignment="1">
      <alignment horizontal="center" vertical="top" wrapText="1"/>
    </xf>
    <xf numFmtId="2" fontId="10" fillId="0" borderId="34" xfId="1" applyNumberFormat="1" applyFont="1" applyFill="1" applyBorder="1" applyAlignment="1">
      <alignment horizontal="center" vertical="center" wrapText="1"/>
    </xf>
    <xf numFmtId="2" fontId="10" fillId="0" borderId="35" xfId="1" applyNumberFormat="1" applyFont="1" applyFill="1" applyBorder="1" applyAlignment="1">
      <alignment horizontal="center" vertical="center" wrapText="1"/>
    </xf>
    <xf numFmtId="2" fontId="10" fillId="0" borderId="36" xfId="1" applyNumberFormat="1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vertical="center"/>
    </xf>
    <xf numFmtId="2" fontId="13" fillId="2" borderId="45" xfId="1" applyNumberFormat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left" vertical="center" wrapText="1"/>
    </xf>
    <xf numFmtId="0" fontId="16" fillId="0" borderId="37" xfId="0" applyFont="1" applyBorder="1" applyAlignment="1">
      <alignment vertical="center"/>
    </xf>
    <xf numFmtId="164" fontId="17" fillId="0" borderId="38" xfId="0" applyNumberFormat="1" applyFont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center"/>
    </xf>
    <xf numFmtId="2" fontId="18" fillId="0" borderId="35" xfId="1" applyNumberFormat="1" applyFont="1" applyFill="1" applyBorder="1" applyAlignment="1">
      <alignment horizontal="center" vertical="center" wrapText="1"/>
    </xf>
    <xf numFmtId="0" fontId="17" fillId="0" borderId="32" xfId="0" applyFont="1" applyBorder="1"/>
    <xf numFmtId="0" fontId="3" fillId="0" borderId="33" xfId="0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35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27" xfId="0" applyFont="1" applyBorder="1"/>
    <xf numFmtId="0" fontId="17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1" xfId="0" applyFont="1" applyBorder="1"/>
    <xf numFmtId="0" fontId="3" fillId="0" borderId="42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0" fillId="0" borderId="19" xfId="1" applyFont="1" applyFill="1" applyBorder="1" applyAlignment="1">
      <alignment horizontal="left" vertical="center" wrapText="1"/>
    </xf>
    <xf numFmtId="164" fontId="17" fillId="0" borderId="1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2" fontId="17" fillId="0" borderId="18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/>
    <xf numFmtId="2" fontId="0" fillId="0" borderId="0" xfId="0" applyNumberFormat="1"/>
    <xf numFmtId="0" fontId="2" fillId="0" borderId="3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2" fillId="0" borderId="41" xfId="0" applyFont="1" applyBorder="1"/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27" xfId="0" applyFont="1" applyBorder="1"/>
    <xf numFmtId="0" fontId="3" fillId="0" borderId="27" xfId="0" applyFont="1" applyBorder="1" applyAlignment="1">
      <alignment horizontal="left"/>
    </xf>
    <xf numFmtId="0" fontId="3" fillId="0" borderId="41" xfId="0" applyFont="1" applyBorder="1"/>
    <xf numFmtId="0" fontId="3" fillId="0" borderId="32" xfId="0" applyFont="1" applyBorder="1"/>
    <xf numFmtId="164" fontId="17" fillId="0" borderId="29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32" xfId="0" applyFont="1" applyBorder="1"/>
    <xf numFmtId="2" fontId="17" fillId="0" borderId="34" xfId="0" applyNumberFormat="1" applyFont="1" applyBorder="1" applyAlignment="1">
      <alignment horizontal="center"/>
    </xf>
    <xf numFmtId="0" fontId="19" fillId="0" borderId="41" xfId="0" applyFont="1" applyBorder="1"/>
    <xf numFmtId="2" fontId="17" fillId="0" borderId="11" xfId="0" applyNumberFormat="1" applyFont="1" applyBorder="1" applyAlignment="1">
      <alignment horizontal="center"/>
    </xf>
    <xf numFmtId="0" fontId="3" fillId="0" borderId="33" xfId="0" applyFont="1" applyBorder="1"/>
    <xf numFmtId="2" fontId="17" fillId="0" borderId="35" xfId="0" applyNumberFormat="1" applyFont="1" applyBorder="1" applyAlignment="1">
      <alignment horizontal="center"/>
    </xf>
    <xf numFmtId="0" fontId="3" fillId="0" borderId="46" xfId="0" applyFont="1" applyBorder="1"/>
    <xf numFmtId="0" fontId="17" fillId="0" borderId="0" xfId="0" applyFont="1" applyBorder="1"/>
    <xf numFmtId="0" fontId="19" fillId="0" borderId="25" xfId="0" applyFont="1" applyBorder="1"/>
    <xf numFmtId="0" fontId="3" fillId="0" borderId="25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9" fillId="0" borderId="46" xfId="0" applyFont="1" applyBorder="1"/>
    <xf numFmtId="0" fontId="3" fillId="0" borderId="46" xfId="0" applyFont="1" applyBorder="1" applyAlignment="1">
      <alignment horizontal="center"/>
    </xf>
    <xf numFmtId="164" fontId="17" fillId="0" borderId="22" xfId="0" applyNumberFormat="1" applyFont="1" applyBorder="1" applyAlignment="1">
      <alignment horizontal="center"/>
    </xf>
    <xf numFmtId="164" fontId="17" fillId="0" borderId="47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164" fontId="17" fillId="0" borderId="3" xfId="0" applyNumberFormat="1" applyFont="1" applyBorder="1" applyAlignment="1">
      <alignment horizontal="center"/>
    </xf>
    <xf numFmtId="164" fontId="17" fillId="0" borderId="26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164" fontId="17" fillId="0" borderId="0" xfId="0" applyNumberFormat="1" applyFont="1" applyBorder="1" applyAlignment="1">
      <alignment horizontal="center"/>
    </xf>
    <xf numFmtId="2" fontId="17" fillId="0" borderId="14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/>
    <xf numFmtId="0" fontId="12" fillId="2" borderId="41" xfId="1" applyFont="1" applyFill="1" applyBorder="1" applyAlignment="1">
      <alignment horizontal="left" vertical="center" wrapText="1"/>
    </xf>
    <xf numFmtId="2" fontId="2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>
      <alignment horizontal="left" vertical="center" wrapText="1"/>
    </xf>
    <xf numFmtId="9" fontId="7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0" fontId="12" fillId="2" borderId="33" xfId="1" applyFont="1" applyFill="1" applyBorder="1" applyAlignment="1">
      <alignment horizontal="center" vertical="top" wrapText="1"/>
    </xf>
    <xf numFmtId="0" fontId="17" fillId="0" borderId="41" xfId="0" applyFont="1" applyBorder="1" applyAlignment="1">
      <alignment horizontal="center"/>
    </xf>
    <xf numFmtId="164" fontId="17" fillId="0" borderId="32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0" xfId="0" applyFont="1" applyBorder="1"/>
    <xf numFmtId="0" fontId="17" fillId="0" borderId="22" xfId="0" applyFont="1" applyBorder="1"/>
    <xf numFmtId="0" fontId="17" fillId="0" borderId="47" xfId="0" applyFont="1" applyBorder="1"/>
    <xf numFmtId="0" fontId="3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47" xfId="0" applyFont="1" applyBorder="1" applyAlignment="1">
      <alignment horizontal="center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2"/>
  <sheetViews>
    <sheetView topLeftCell="A61" workbookViewId="0">
      <selection activeCell="B9" sqref="B9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109</v>
      </c>
      <c r="B2" s="4"/>
      <c r="C2" s="4"/>
      <c r="D2" s="4"/>
      <c r="E2" s="2"/>
      <c r="F2" s="2"/>
    </row>
    <row r="3" spans="1:6" ht="18.75" x14ac:dyDescent="0.3">
      <c r="A3" s="5"/>
      <c r="B3" s="5" t="s">
        <v>110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4344.2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4344.2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16</v>
      </c>
      <c r="C10" s="23"/>
      <c r="D10" s="23"/>
      <c r="E10" s="24"/>
      <c r="F10" s="10"/>
    </row>
    <row r="11" spans="1:6" x14ac:dyDescent="0.25">
      <c r="A11" s="25" t="s">
        <v>8</v>
      </c>
      <c r="B11" s="22">
        <v>1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371.8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47">
        <f>E18*B6*12</f>
        <v>170987.712</v>
      </c>
      <c r="D18" s="48">
        <f>C18/12</f>
        <v>14248.976000000001</v>
      </c>
      <c r="E18" s="49">
        <v>3.28</v>
      </c>
      <c r="F18" s="50"/>
    </row>
    <row r="19" spans="1:6" ht="160.5" customHeight="1" x14ac:dyDescent="0.25">
      <c r="A19" s="51" t="s">
        <v>105</v>
      </c>
      <c r="B19" s="139" t="s">
        <v>106</v>
      </c>
      <c r="C19" s="52"/>
      <c r="D19" s="53"/>
      <c r="E19" s="54"/>
      <c r="F19" s="38"/>
    </row>
    <row r="20" spans="1:6" ht="155.25" hidden="1" customHeight="1" x14ac:dyDescent="0.25">
      <c r="A20" s="134"/>
      <c r="B20" s="55"/>
      <c r="C20" s="135"/>
      <c r="D20" s="136"/>
      <c r="E20" s="56"/>
      <c r="F20" s="38"/>
    </row>
    <row r="21" spans="1:6" ht="42.75" x14ac:dyDescent="0.25">
      <c r="A21" s="57" t="s">
        <v>27</v>
      </c>
      <c r="B21" s="58"/>
      <c r="C21" s="59">
        <f>E21*B6*12</f>
        <v>163689.45600000001</v>
      </c>
      <c r="D21" s="60">
        <f>C21/12</f>
        <v>13640.788</v>
      </c>
      <c r="E21" s="61">
        <v>3.14</v>
      </c>
      <c r="F21" s="38"/>
    </row>
    <row r="22" spans="1:6" ht="149.25" customHeight="1" x14ac:dyDescent="0.25">
      <c r="A22" s="51" t="s">
        <v>105</v>
      </c>
      <c r="B22" s="139" t="s">
        <v>107</v>
      </c>
      <c r="C22" s="62"/>
      <c r="D22" s="63"/>
      <c r="E22" s="61"/>
      <c r="F22" s="38"/>
    </row>
    <row r="23" spans="1:6" x14ac:dyDescent="0.25">
      <c r="A23" s="64" t="s">
        <v>28</v>
      </c>
      <c r="B23" s="65" t="s">
        <v>29</v>
      </c>
      <c r="C23" s="66">
        <f>E23*12*B6</f>
        <v>69854.736000000004</v>
      </c>
      <c r="D23" s="67">
        <f>C23/12</f>
        <v>5821.2280000000001</v>
      </c>
      <c r="E23" s="68">
        <v>1.34</v>
      </c>
      <c r="F23" s="38"/>
    </row>
    <row r="24" spans="1:6" x14ac:dyDescent="0.25">
      <c r="A24" s="69" t="s">
        <v>30</v>
      </c>
      <c r="B24" s="37" t="s">
        <v>31</v>
      </c>
      <c r="C24" s="70"/>
      <c r="D24" s="71"/>
      <c r="E24" s="72" t="s">
        <v>21</v>
      </c>
      <c r="F24" s="38"/>
    </row>
    <row r="25" spans="1:6" x14ac:dyDescent="0.25">
      <c r="A25" s="69" t="s">
        <v>32</v>
      </c>
      <c r="B25" s="37" t="s">
        <v>33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34</v>
      </c>
      <c r="B27" s="65" t="s">
        <v>35</v>
      </c>
      <c r="C27" s="66">
        <f>E27*12*B6</f>
        <v>49002.575999999994</v>
      </c>
      <c r="D27" s="67">
        <f>C27/12</f>
        <v>4083.5479999999993</v>
      </c>
      <c r="E27" s="68">
        <v>0.94</v>
      </c>
      <c r="F27" s="38"/>
    </row>
    <row r="28" spans="1:6" x14ac:dyDescent="0.25">
      <c r="A28" s="69" t="s">
        <v>36</v>
      </c>
      <c r="B28" s="37"/>
      <c r="C28" s="70"/>
      <c r="D28" s="71"/>
      <c r="E28" s="72"/>
      <c r="F28" s="38"/>
    </row>
    <row r="29" spans="1:6" x14ac:dyDescent="0.25">
      <c r="A29" s="73" t="s">
        <v>37</v>
      </c>
      <c r="B29" s="74"/>
      <c r="C29" s="75"/>
      <c r="D29" s="76"/>
      <c r="E29" s="77"/>
      <c r="F29" s="50"/>
    </row>
    <row r="30" spans="1:6" ht="28.5" x14ac:dyDescent="0.25">
      <c r="A30" s="78" t="s">
        <v>38</v>
      </c>
      <c r="B30" s="65"/>
      <c r="C30" s="79">
        <f>E30*12*B6</f>
        <v>224160.71999999997</v>
      </c>
      <c r="D30" s="80">
        <f>C30/12</f>
        <v>18680.059999999998</v>
      </c>
      <c r="E30" s="81">
        <v>4.3</v>
      </c>
      <c r="F30" s="38"/>
    </row>
    <row r="31" spans="1:6" x14ac:dyDescent="0.25">
      <c r="A31" s="42" t="s">
        <v>39</v>
      </c>
      <c r="B31" s="82" t="s">
        <v>40</v>
      </c>
      <c r="C31" s="83"/>
      <c r="D31" s="84"/>
      <c r="E31" s="85"/>
      <c r="F31" s="38"/>
    </row>
    <row r="32" spans="1:6" x14ac:dyDescent="0.25">
      <c r="A32" s="42" t="s">
        <v>41</v>
      </c>
      <c r="B32" s="86" t="s">
        <v>42</v>
      </c>
      <c r="C32" s="83"/>
      <c r="D32" s="84"/>
      <c r="E32" s="85"/>
      <c r="F32" s="38"/>
    </row>
    <row r="33" spans="1:8" x14ac:dyDescent="0.25">
      <c r="A33" s="42" t="s">
        <v>43</v>
      </c>
      <c r="B33" s="86" t="s">
        <v>44</v>
      </c>
      <c r="C33" s="83"/>
      <c r="D33" s="84"/>
      <c r="E33" s="85"/>
      <c r="F33" s="50"/>
    </row>
    <row r="34" spans="1:8" x14ac:dyDescent="0.25">
      <c r="A34" s="42" t="s">
        <v>45</v>
      </c>
      <c r="B34" s="86" t="s">
        <v>46</v>
      </c>
      <c r="C34" s="83"/>
      <c r="D34" s="84"/>
      <c r="E34" s="85"/>
      <c r="F34" s="50"/>
    </row>
    <row r="35" spans="1:8" x14ac:dyDescent="0.25">
      <c r="A35" s="87" t="s">
        <v>47</v>
      </c>
      <c r="B35" s="86" t="s">
        <v>48</v>
      </c>
      <c r="C35" s="83"/>
      <c r="D35" s="84"/>
      <c r="E35" s="85"/>
      <c r="F35" s="50"/>
    </row>
    <row r="36" spans="1:8" x14ac:dyDescent="0.25">
      <c r="A36" s="87" t="s">
        <v>49</v>
      </c>
      <c r="B36" s="86" t="s">
        <v>21</v>
      </c>
      <c r="C36" s="83"/>
      <c r="D36" s="84"/>
      <c r="E36" s="85"/>
      <c r="F36" s="50"/>
    </row>
    <row r="37" spans="1:8" x14ac:dyDescent="0.25">
      <c r="A37" s="87" t="s">
        <v>50</v>
      </c>
      <c r="B37" s="86" t="s">
        <v>48</v>
      </c>
      <c r="C37" s="83"/>
      <c r="D37" s="84"/>
      <c r="E37" s="85"/>
      <c r="F37" s="50"/>
    </row>
    <row r="38" spans="1:8" x14ac:dyDescent="0.25">
      <c r="A38" s="87" t="s">
        <v>51</v>
      </c>
      <c r="B38" s="86"/>
      <c r="C38" s="83"/>
      <c r="D38" s="84"/>
      <c r="E38" s="85"/>
      <c r="F38" s="50"/>
    </row>
    <row r="39" spans="1:8" x14ac:dyDescent="0.25">
      <c r="A39" s="87" t="s">
        <v>52</v>
      </c>
      <c r="B39" s="86"/>
      <c r="C39" s="83"/>
      <c r="D39" s="84"/>
      <c r="E39" s="85"/>
      <c r="F39" s="50"/>
    </row>
    <row r="40" spans="1:8" x14ac:dyDescent="0.25">
      <c r="A40" s="87" t="s">
        <v>53</v>
      </c>
      <c r="B40" s="86" t="s">
        <v>54</v>
      </c>
      <c r="C40" s="83"/>
      <c r="D40" s="84"/>
      <c r="E40" s="85"/>
      <c r="F40" s="50"/>
    </row>
    <row r="41" spans="1:8" x14ac:dyDescent="0.25">
      <c r="A41" s="87" t="s">
        <v>55</v>
      </c>
      <c r="B41" s="86"/>
      <c r="C41" s="83"/>
      <c r="D41" s="84"/>
      <c r="E41" s="85"/>
      <c r="F41" s="50"/>
    </row>
    <row r="42" spans="1:8" x14ac:dyDescent="0.25">
      <c r="A42" s="87" t="s">
        <v>56</v>
      </c>
      <c r="B42" s="86" t="s">
        <v>25</v>
      </c>
      <c r="C42" s="83"/>
      <c r="D42" s="84"/>
      <c r="E42" s="85"/>
      <c r="F42" s="50"/>
    </row>
    <row r="43" spans="1:8" x14ac:dyDescent="0.25">
      <c r="A43" s="87" t="s">
        <v>57</v>
      </c>
      <c r="B43" s="86"/>
      <c r="C43" s="83"/>
      <c r="D43" s="84"/>
      <c r="E43" s="85"/>
      <c r="F43" s="50"/>
    </row>
    <row r="44" spans="1:8" x14ac:dyDescent="0.25">
      <c r="A44" s="87" t="s">
        <v>58</v>
      </c>
      <c r="B44" s="86"/>
      <c r="C44" s="83"/>
      <c r="D44" s="84"/>
      <c r="E44" s="85"/>
      <c r="F44" s="50"/>
    </row>
    <row r="45" spans="1:8" x14ac:dyDescent="0.25">
      <c r="A45" s="87" t="s">
        <v>59</v>
      </c>
      <c r="B45" s="86"/>
      <c r="C45" s="83"/>
      <c r="D45" s="84"/>
      <c r="E45" s="85"/>
      <c r="F45" s="50"/>
    </row>
    <row r="46" spans="1:8" x14ac:dyDescent="0.25">
      <c r="A46" s="87" t="s">
        <v>60</v>
      </c>
      <c r="B46" s="86" t="s">
        <v>26</v>
      </c>
      <c r="C46" s="83"/>
      <c r="D46" s="84"/>
      <c r="E46" s="85"/>
      <c r="F46" s="50"/>
    </row>
    <row r="47" spans="1:8" x14ac:dyDescent="0.25">
      <c r="A47" s="42"/>
      <c r="B47" s="37"/>
      <c r="C47" s="38"/>
      <c r="D47" s="39"/>
      <c r="E47" s="40"/>
      <c r="F47" s="50"/>
    </row>
    <row r="48" spans="1:8" ht="44.25" customHeight="1" x14ac:dyDescent="0.25">
      <c r="A48" s="78" t="s">
        <v>61</v>
      </c>
      <c r="B48" s="65"/>
      <c r="C48" s="66">
        <f>E48*12*B6</f>
        <v>245012.88</v>
      </c>
      <c r="D48" s="67">
        <f>C48/12</f>
        <v>20417.740000000002</v>
      </c>
      <c r="E48" s="68">
        <v>4.7</v>
      </c>
      <c r="F48" s="50"/>
      <c r="G48" s="88" t="s">
        <v>21</v>
      </c>
      <c r="H48" t="s">
        <v>21</v>
      </c>
    </row>
    <row r="49" spans="1:6" x14ac:dyDescent="0.25">
      <c r="A49" s="89" t="s">
        <v>62</v>
      </c>
      <c r="B49" s="65"/>
      <c r="C49" s="90"/>
      <c r="D49" s="91"/>
      <c r="E49" s="92"/>
      <c r="F49" s="138"/>
    </row>
    <row r="50" spans="1:6" x14ac:dyDescent="0.25">
      <c r="A50" s="93" t="s">
        <v>63</v>
      </c>
      <c r="B50" s="74"/>
      <c r="C50" s="94"/>
      <c r="D50" s="95"/>
      <c r="E50" s="96"/>
      <c r="F50" s="38"/>
    </row>
    <row r="51" spans="1:6" x14ac:dyDescent="0.25">
      <c r="A51" s="97" t="s">
        <v>64</v>
      </c>
      <c r="B51" s="37"/>
      <c r="C51" s="38"/>
      <c r="D51" s="39"/>
      <c r="E51" s="40"/>
      <c r="F51" s="38"/>
    </row>
    <row r="52" spans="1:6" x14ac:dyDescent="0.25">
      <c r="A52" s="97" t="s">
        <v>65</v>
      </c>
      <c r="B52" s="37" t="s">
        <v>66</v>
      </c>
      <c r="C52" s="38"/>
      <c r="D52" s="39"/>
      <c r="E52" s="40"/>
      <c r="F52" s="38"/>
    </row>
    <row r="53" spans="1:6" x14ac:dyDescent="0.25">
      <c r="A53" s="98" t="s">
        <v>67</v>
      </c>
      <c r="B53" s="37" t="s">
        <v>68</v>
      </c>
      <c r="C53" s="38"/>
      <c r="D53" s="39"/>
      <c r="E53" s="40"/>
      <c r="F53" s="38"/>
    </row>
    <row r="54" spans="1:6" x14ac:dyDescent="0.25">
      <c r="A54" s="97" t="s">
        <v>69</v>
      </c>
      <c r="B54" s="37" t="s">
        <v>66</v>
      </c>
      <c r="C54" s="38"/>
      <c r="D54" s="39"/>
      <c r="E54" s="40"/>
      <c r="F54" s="38"/>
    </row>
    <row r="55" spans="1:6" x14ac:dyDescent="0.25">
      <c r="A55" s="98" t="s">
        <v>101</v>
      </c>
      <c r="B55" s="37" t="s">
        <v>68</v>
      </c>
      <c r="C55" s="38"/>
      <c r="D55" s="39"/>
      <c r="E55" s="40"/>
      <c r="F55" s="38"/>
    </row>
    <row r="56" spans="1:6" x14ac:dyDescent="0.25">
      <c r="A56" s="98" t="s">
        <v>70</v>
      </c>
      <c r="B56" s="37" t="s">
        <v>68</v>
      </c>
      <c r="C56" s="38"/>
      <c r="D56" s="39"/>
      <c r="E56" s="40"/>
      <c r="F56" s="38"/>
    </row>
    <row r="57" spans="1:6" x14ac:dyDescent="0.25">
      <c r="A57" s="98" t="s">
        <v>71</v>
      </c>
      <c r="B57" s="37" t="s">
        <v>66</v>
      </c>
      <c r="C57" s="38"/>
      <c r="D57" s="39"/>
      <c r="E57" s="40"/>
      <c r="F57" s="38"/>
    </row>
    <row r="58" spans="1:6" x14ac:dyDescent="0.25">
      <c r="A58" s="98" t="s">
        <v>99</v>
      </c>
      <c r="B58" s="37" t="s">
        <v>66</v>
      </c>
      <c r="C58" s="38"/>
      <c r="D58" s="39"/>
      <c r="E58" s="40"/>
      <c r="F58" s="38"/>
    </row>
    <row r="59" spans="1:6" x14ac:dyDescent="0.25">
      <c r="A59" s="99"/>
      <c r="B59" s="74"/>
      <c r="C59" s="94"/>
      <c r="D59" s="95"/>
      <c r="E59" s="96"/>
      <c r="F59" s="38"/>
    </row>
    <row r="60" spans="1:6" x14ac:dyDescent="0.25">
      <c r="A60" s="100" t="s">
        <v>72</v>
      </c>
      <c r="B60" s="65"/>
      <c r="C60" s="90"/>
      <c r="D60" s="91"/>
      <c r="E60" s="92"/>
      <c r="F60" s="38"/>
    </row>
    <row r="61" spans="1:6" x14ac:dyDescent="0.25">
      <c r="A61" s="99" t="s">
        <v>73</v>
      </c>
      <c r="B61" s="74"/>
      <c r="C61" s="94"/>
      <c r="D61" s="95"/>
      <c r="E61" s="96"/>
      <c r="F61" s="38"/>
    </row>
    <row r="62" spans="1:6" x14ac:dyDescent="0.25">
      <c r="A62" s="42" t="s">
        <v>74</v>
      </c>
      <c r="B62" s="37"/>
      <c r="C62" s="38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8"/>
      <c r="D63" s="39"/>
      <c r="E63" s="40"/>
      <c r="F63" s="38"/>
    </row>
    <row r="64" spans="1:6" x14ac:dyDescent="0.25">
      <c r="A64" s="98" t="s">
        <v>70</v>
      </c>
      <c r="B64" s="37" t="s">
        <v>75</v>
      </c>
      <c r="C64" s="38"/>
      <c r="D64" s="39"/>
      <c r="E64" s="40"/>
      <c r="F64" s="38"/>
    </row>
    <row r="65" spans="1:6" x14ac:dyDescent="0.25">
      <c r="A65" s="98" t="s">
        <v>71</v>
      </c>
      <c r="B65" s="37" t="s">
        <v>66</v>
      </c>
      <c r="C65" s="38"/>
      <c r="D65" s="39"/>
      <c r="E65" s="40"/>
      <c r="F65" s="38"/>
    </row>
    <row r="66" spans="1:6" x14ac:dyDescent="0.25">
      <c r="A66" s="98" t="s">
        <v>76</v>
      </c>
      <c r="B66" s="37" t="s">
        <v>75</v>
      </c>
      <c r="C66" s="38"/>
      <c r="D66" s="39"/>
      <c r="E66" s="40"/>
      <c r="F66" s="38"/>
    </row>
    <row r="67" spans="1:6" x14ac:dyDescent="0.25">
      <c r="A67" s="98" t="s">
        <v>98</v>
      </c>
      <c r="B67" s="37" t="s">
        <v>66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77</v>
      </c>
      <c r="B69" s="65" t="s">
        <v>78</v>
      </c>
      <c r="C69" s="66">
        <f>E69*12*B6</f>
        <v>1563.9119999999998</v>
      </c>
      <c r="D69" s="67">
        <f>C69/12</f>
        <v>130.32599999999999</v>
      </c>
      <c r="E69" s="68">
        <v>0.03</v>
      </c>
      <c r="F69" s="38"/>
    </row>
    <row r="70" spans="1:6" x14ac:dyDescent="0.25">
      <c r="A70" s="73" t="s">
        <v>79</v>
      </c>
      <c r="B70" s="74" t="s">
        <v>102</v>
      </c>
      <c r="C70" s="70"/>
      <c r="D70" s="71"/>
      <c r="E70" s="72"/>
      <c r="F70" s="38"/>
    </row>
    <row r="71" spans="1:6" x14ac:dyDescent="0.25">
      <c r="A71" s="64" t="s">
        <v>80</v>
      </c>
      <c r="B71" s="65" t="s">
        <v>97</v>
      </c>
      <c r="C71" s="66">
        <f>E71*12*B6</f>
        <v>98526.455999999991</v>
      </c>
      <c r="D71" s="67">
        <f>C71/12</f>
        <v>8210.5379999999986</v>
      </c>
      <c r="E71" s="68">
        <v>1.89</v>
      </c>
      <c r="F71" s="38"/>
    </row>
    <row r="72" spans="1:6" x14ac:dyDescent="0.25">
      <c r="A72" s="69" t="s">
        <v>81</v>
      </c>
      <c r="B72" s="37"/>
      <c r="C72" s="70"/>
      <c r="D72" s="71"/>
      <c r="E72" s="72"/>
      <c r="F72" s="38"/>
    </row>
    <row r="73" spans="1:6" x14ac:dyDescent="0.25">
      <c r="A73" s="64" t="s">
        <v>82</v>
      </c>
      <c r="B73" s="65" t="s">
        <v>83</v>
      </c>
      <c r="C73" s="66">
        <f>E73*12*B6</f>
        <v>32320.847999999998</v>
      </c>
      <c r="D73" s="67">
        <f>C73/12</f>
        <v>2693.404</v>
      </c>
      <c r="E73" s="68">
        <v>0.62</v>
      </c>
      <c r="F73" s="38"/>
    </row>
    <row r="74" spans="1:6" x14ac:dyDescent="0.25">
      <c r="A74" s="69" t="s">
        <v>84</v>
      </c>
      <c r="B74" s="74"/>
      <c r="C74" s="75"/>
      <c r="D74" s="76"/>
      <c r="E74" s="77"/>
      <c r="F74" s="38"/>
    </row>
    <row r="75" spans="1:6" x14ac:dyDescent="0.25">
      <c r="A75" s="64" t="s">
        <v>100</v>
      </c>
      <c r="B75" s="65" t="s">
        <v>85</v>
      </c>
      <c r="C75" s="66">
        <f>E75*12*B6</f>
        <v>76110.383999999991</v>
      </c>
      <c r="D75" s="101">
        <f>C75/12</f>
        <v>6342.5319999999992</v>
      </c>
      <c r="E75" s="102">
        <v>1.46</v>
      </c>
      <c r="F75" s="38"/>
    </row>
    <row r="76" spans="1:6" x14ac:dyDescent="0.25">
      <c r="A76" s="97"/>
      <c r="B76" s="74"/>
      <c r="C76" s="75"/>
      <c r="D76" s="76"/>
      <c r="E76" s="77"/>
      <c r="F76" s="38"/>
    </row>
    <row r="77" spans="1:6" x14ac:dyDescent="0.25">
      <c r="A77" s="64" t="s">
        <v>96</v>
      </c>
      <c r="B77" s="65" t="s">
        <v>35</v>
      </c>
      <c r="C77" s="66">
        <f>E77*12*B6</f>
        <v>59949.959999999992</v>
      </c>
      <c r="D77" s="67">
        <f>C77/12</f>
        <v>4995.829999999999</v>
      </c>
      <c r="E77" s="102">
        <v>1.1499999999999999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69" t="s">
        <v>86</v>
      </c>
      <c r="B79" s="65" t="s">
        <v>35</v>
      </c>
      <c r="C79" s="141">
        <f>E79*12*B6</f>
        <v>136581.64799999999</v>
      </c>
      <c r="D79" s="101">
        <f>C79/12</f>
        <v>11381.803999999998</v>
      </c>
      <c r="E79" s="102">
        <v>2.62</v>
      </c>
      <c r="F79" s="38"/>
    </row>
    <row r="80" spans="1:6" x14ac:dyDescent="0.25">
      <c r="A80" s="69" t="s">
        <v>113</v>
      </c>
      <c r="B80" s="37"/>
      <c r="C80" s="142"/>
      <c r="D80" s="71"/>
      <c r="E80" s="72"/>
      <c r="F80" s="38"/>
    </row>
    <row r="81" spans="1:8" x14ac:dyDescent="0.25">
      <c r="A81" s="69" t="s">
        <v>114</v>
      </c>
      <c r="B81" s="37"/>
      <c r="C81" s="142"/>
      <c r="D81" s="71"/>
      <c r="E81" s="72"/>
      <c r="F81" s="38"/>
    </row>
    <row r="82" spans="1:8" x14ac:dyDescent="0.25">
      <c r="A82" s="64" t="s">
        <v>111</v>
      </c>
      <c r="B82" s="65" t="s">
        <v>35</v>
      </c>
      <c r="C82" s="141">
        <f>D82*12</f>
        <v>47959.968000000001</v>
      </c>
      <c r="D82" s="67">
        <f>B6*E82</f>
        <v>3996.6640000000002</v>
      </c>
      <c r="E82" s="102">
        <v>0.92</v>
      </c>
      <c r="F82" s="38"/>
    </row>
    <row r="83" spans="1:8" x14ac:dyDescent="0.25">
      <c r="A83" s="73" t="s">
        <v>112</v>
      </c>
      <c r="B83" s="74"/>
      <c r="C83" s="140"/>
      <c r="D83" s="76"/>
      <c r="E83" s="77"/>
      <c r="F83" s="38"/>
    </row>
    <row r="84" spans="1:8" x14ac:dyDescent="0.25">
      <c r="A84" s="103" t="s">
        <v>87</v>
      </c>
      <c r="B84" s="65"/>
      <c r="C84" s="104">
        <f>C18+C21+C23+C27+C30+C48+C71+C75+C73+C69+C77+C79+C82</f>
        <v>1375721.2560000001</v>
      </c>
      <c r="D84" s="104">
        <f>D18+D21+D23+D27+D30+D48+D71+D75+D73+D69+D77+D79+D82</f>
        <v>114643.43800000001</v>
      </c>
      <c r="E84" s="68">
        <f>E18+E21+E23+E27+E30+E48+E71+E75+E73+E69+E77+E79+E82</f>
        <v>26.390000000000004</v>
      </c>
      <c r="F84" s="38"/>
    </row>
    <row r="85" spans="1:8" x14ac:dyDescent="0.25">
      <c r="A85" s="105" t="s">
        <v>88</v>
      </c>
      <c r="B85" s="74"/>
      <c r="C85" s="75"/>
      <c r="D85" s="76"/>
      <c r="E85" s="77"/>
      <c r="F85" s="38"/>
    </row>
    <row r="86" spans="1:8" ht="18.75" x14ac:dyDescent="0.3">
      <c r="A86" s="64" t="s">
        <v>115</v>
      </c>
      <c r="B86" s="65"/>
      <c r="C86" s="106">
        <f>E86*12*B6</f>
        <v>137624.25599999999</v>
      </c>
      <c r="D86" s="101">
        <f>C86/12</f>
        <v>11468.688</v>
      </c>
      <c r="E86" s="68">
        <v>2.64</v>
      </c>
      <c r="F86" s="137"/>
    </row>
    <row r="87" spans="1:8" x14ac:dyDescent="0.25">
      <c r="A87" s="69" t="s">
        <v>103</v>
      </c>
      <c r="B87" s="37"/>
      <c r="C87" s="70"/>
      <c r="D87" s="71"/>
      <c r="E87" s="40"/>
      <c r="F87" s="38"/>
    </row>
    <row r="88" spans="1:8" x14ac:dyDescent="0.25">
      <c r="A88" s="64" t="s">
        <v>89</v>
      </c>
      <c r="B88" s="107"/>
      <c r="C88" s="106">
        <f>C84+C86</f>
        <v>1513345.5120000001</v>
      </c>
      <c r="D88" s="108">
        <f>D84+D86</f>
        <v>126112.126</v>
      </c>
      <c r="E88" s="68">
        <f>E84+E86</f>
        <v>29.030000000000005</v>
      </c>
      <c r="F88" s="38"/>
    </row>
    <row r="89" spans="1:8" ht="15.75" thickBot="1" x14ac:dyDescent="0.3">
      <c r="A89" s="143" t="s">
        <v>90</v>
      </c>
      <c r="B89" s="109"/>
      <c r="C89" s="144"/>
      <c r="D89" s="145"/>
      <c r="E89" s="146"/>
      <c r="F89" s="38"/>
    </row>
    <row r="90" spans="1:8" x14ac:dyDescent="0.25">
      <c r="A90" s="110"/>
      <c r="B90" s="10"/>
      <c r="C90" s="110"/>
      <c r="D90" s="110"/>
      <c r="E90" s="38"/>
      <c r="F90" s="38"/>
    </row>
    <row r="91" spans="1:8" x14ac:dyDescent="0.25">
      <c r="A91" s="110"/>
      <c r="B91" s="10"/>
      <c r="C91" s="110"/>
      <c r="D91" s="110"/>
      <c r="E91" s="38"/>
      <c r="F91" s="38"/>
    </row>
    <row r="92" spans="1:8" x14ac:dyDescent="0.25">
      <c r="A92" s="110"/>
      <c r="B92" s="10"/>
      <c r="C92" s="110"/>
      <c r="D92" s="110"/>
      <c r="E92" s="38"/>
      <c r="F92" s="38"/>
    </row>
    <row r="93" spans="1:8" ht="15.75" thickBot="1" x14ac:dyDescent="0.3">
      <c r="A93" s="110"/>
      <c r="B93" s="10"/>
      <c r="C93" s="110"/>
      <c r="D93" s="110"/>
      <c r="E93" s="38"/>
      <c r="F93" s="38"/>
    </row>
    <row r="94" spans="1:8" x14ac:dyDescent="0.25">
      <c r="A94" s="111" t="s">
        <v>116</v>
      </c>
      <c r="B94" s="112"/>
      <c r="C94" s="113">
        <f>C97+C102+C104+C106</f>
        <v>423298.84799999994</v>
      </c>
      <c r="D94" s="114">
        <f>D97+D102+D104+D106</f>
        <v>35274.903999999995</v>
      </c>
      <c r="E94" s="115">
        <f>E97+E102+E104+E106</f>
        <v>8.1199999999999992</v>
      </c>
      <c r="F94" s="38"/>
      <c r="G94" s="88"/>
      <c r="H94" s="88"/>
    </row>
    <row r="95" spans="1:8" ht="15.75" thickBot="1" x14ac:dyDescent="0.3">
      <c r="A95" s="116"/>
      <c r="B95" s="117"/>
      <c r="C95" s="118"/>
      <c r="D95" s="119"/>
      <c r="E95" s="120"/>
      <c r="F95" s="38"/>
    </row>
    <row r="96" spans="1:8" x14ac:dyDescent="0.25">
      <c r="A96" s="121" t="s">
        <v>117</v>
      </c>
      <c r="B96" s="112" t="s">
        <v>91</v>
      </c>
      <c r="C96" s="122"/>
      <c r="D96" s="123"/>
      <c r="E96" s="124"/>
      <c r="F96" s="38"/>
    </row>
    <row r="97" spans="1:6" x14ac:dyDescent="0.25">
      <c r="A97" s="125" t="s">
        <v>92</v>
      </c>
      <c r="B97" s="37"/>
      <c r="C97" s="126">
        <f>D97*12</f>
        <v>59949.959999999992</v>
      </c>
      <c r="D97" s="101">
        <f>E97*B6</f>
        <v>4995.829999999999</v>
      </c>
      <c r="E97" s="127">
        <v>1.1499999999999999</v>
      </c>
      <c r="F97" s="50"/>
    </row>
    <row r="98" spans="1:6" ht="15.75" thickBot="1" x14ac:dyDescent="0.3">
      <c r="A98" s="128"/>
      <c r="B98" s="117"/>
      <c r="C98" s="118"/>
      <c r="D98" s="119"/>
      <c r="E98" s="120"/>
      <c r="F98" s="38"/>
    </row>
    <row r="99" spans="1:6" x14ac:dyDescent="0.25">
      <c r="A99" s="125" t="s">
        <v>118</v>
      </c>
      <c r="B99" s="37" t="s">
        <v>85</v>
      </c>
      <c r="C99" s="126"/>
      <c r="D99" s="101"/>
      <c r="E99" s="72"/>
      <c r="F99" s="38"/>
    </row>
    <row r="100" spans="1:6" x14ac:dyDescent="0.25">
      <c r="A100" s="125" t="s">
        <v>108</v>
      </c>
      <c r="B100" s="37"/>
      <c r="C100" s="126"/>
      <c r="D100" s="101"/>
      <c r="E100" s="72"/>
      <c r="F100" s="38"/>
    </row>
    <row r="101" spans="1:6" x14ac:dyDescent="0.25">
      <c r="A101" s="125" t="s">
        <v>104</v>
      </c>
      <c r="B101" s="37"/>
      <c r="C101" s="126"/>
      <c r="D101" s="101"/>
      <c r="E101" s="72"/>
      <c r="F101" s="38"/>
    </row>
    <row r="102" spans="1:6" x14ac:dyDescent="0.25">
      <c r="A102" s="125" t="s">
        <v>93</v>
      </c>
      <c r="B102" s="37"/>
      <c r="C102" s="126">
        <f>D102*12</f>
        <v>308611.96799999999</v>
      </c>
      <c r="D102" s="101">
        <f>E102*B6</f>
        <v>25717.663999999997</v>
      </c>
      <c r="E102" s="127">
        <v>5.92</v>
      </c>
      <c r="F102" s="38"/>
    </row>
    <row r="103" spans="1:6" ht="15.75" thickBot="1" x14ac:dyDescent="0.3">
      <c r="A103" s="129"/>
      <c r="B103" s="117"/>
      <c r="C103" s="130"/>
      <c r="D103" s="131"/>
      <c r="E103" s="120"/>
      <c r="F103" s="50"/>
    </row>
    <row r="104" spans="1:6" x14ac:dyDescent="0.25">
      <c r="A104" s="121" t="s">
        <v>119</v>
      </c>
      <c r="B104" s="112" t="s">
        <v>94</v>
      </c>
      <c r="C104" s="122">
        <f>D104*12</f>
        <v>33363.455999999998</v>
      </c>
      <c r="D104" s="123">
        <f>E104*B6</f>
        <v>2780.288</v>
      </c>
      <c r="E104" s="115">
        <v>0.64</v>
      </c>
      <c r="F104" s="38"/>
    </row>
    <row r="105" spans="1:6" ht="15.75" thickBot="1" x14ac:dyDescent="0.3">
      <c r="A105" s="129" t="s">
        <v>95</v>
      </c>
      <c r="B105" s="117"/>
      <c r="C105" s="130"/>
      <c r="D105" s="131"/>
      <c r="E105" s="120"/>
      <c r="F105" s="132"/>
    </row>
    <row r="106" spans="1:6" x14ac:dyDescent="0.25">
      <c r="A106" s="121" t="s">
        <v>120</v>
      </c>
      <c r="B106" s="112" t="s">
        <v>94</v>
      </c>
      <c r="C106" s="122">
        <f>D106*12</f>
        <v>21373.464</v>
      </c>
      <c r="D106" s="123">
        <f>E106*B6</f>
        <v>1781.1219999999998</v>
      </c>
      <c r="E106" s="115">
        <v>0.41</v>
      </c>
      <c r="F106" s="132"/>
    </row>
    <row r="107" spans="1:6" ht="15.75" thickBot="1" x14ac:dyDescent="0.3">
      <c r="A107" s="129" t="s">
        <v>21</v>
      </c>
      <c r="B107" s="117"/>
      <c r="C107" s="130"/>
      <c r="D107" s="131"/>
      <c r="E107" s="120"/>
      <c r="F107" s="132"/>
    </row>
    <row r="108" spans="1:6" x14ac:dyDescent="0.25">
      <c r="A108" s="132"/>
      <c r="B108" s="38"/>
      <c r="C108" s="70"/>
      <c r="D108" s="70"/>
      <c r="E108" s="70"/>
      <c r="F108" s="132"/>
    </row>
    <row r="109" spans="1:6" x14ac:dyDescent="0.25">
      <c r="A109" s="10"/>
      <c r="B109" s="10"/>
      <c r="C109" s="10"/>
      <c r="D109" s="10"/>
      <c r="E109" s="50"/>
      <c r="F109" s="132"/>
    </row>
    <row r="110" spans="1:6" ht="15.75" x14ac:dyDescent="0.25">
      <c r="A110" s="133" t="s">
        <v>121</v>
      </c>
      <c r="B110" s="133"/>
      <c r="C110" s="133"/>
      <c r="D110" s="133"/>
      <c r="E110" s="38"/>
      <c r="F110" s="38"/>
    </row>
    <row r="111" spans="1:6" x14ac:dyDescent="0.25">
      <c r="A111" s="10"/>
      <c r="B111" s="10"/>
      <c r="C111" s="10"/>
      <c r="D111" s="10"/>
      <c r="E111" s="38"/>
      <c r="F111" s="38"/>
    </row>
    <row r="112" spans="1:6" x14ac:dyDescent="0.25">
      <c r="A112" s="10"/>
      <c r="B112" s="10"/>
      <c r="C112" s="10"/>
      <c r="D112" s="10"/>
      <c r="E112" s="38"/>
      <c r="F112" s="38"/>
    </row>
  </sheetData>
  <pageMargins left="0" right="0" top="0" bottom="0" header="0.31496062992125984" footer="0.31496062992125984"/>
  <pageSetup paperSize="9" scale="5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9"/>
  <sheetViews>
    <sheetView tabSelected="1" workbookViewId="0">
      <selection activeCell="A118" sqref="A118"/>
    </sheetView>
  </sheetViews>
  <sheetFormatPr defaultColWidth="11.5703125" defaultRowHeight="15" x14ac:dyDescent="0.25"/>
  <cols>
    <col min="1" max="1" width="44.85546875" customWidth="1"/>
    <col min="2" max="2" width="40" customWidth="1"/>
    <col min="3" max="4" width="14" customWidth="1"/>
    <col min="5" max="5" width="15.28515625" customWidth="1"/>
    <col min="6" max="6" width="12.7109375" customWidth="1"/>
    <col min="257" max="257" width="34" customWidth="1"/>
    <col min="258" max="258" width="42.85546875" customWidth="1"/>
    <col min="259" max="260" width="14" customWidth="1"/>
    <col min="261" max="261" width="15.28515625" customWidth="1"/>
    <col min="262" max="262" width="12.7109375" customWidth="1"/>
    <col min="513" max="513" width="34" customWidth="1"/>
    <col min="514" max="514" width="42.85546875" customWidth="1"/>
    <col min="515" max="516" width="14" customWidth="1"/>
    <col min="517" max="517" width="15.28515625" customWidth="1"/>
    <col min="518" max="518" width="12.7109375" customWidth="1"/>
    <col min="769" max="769" width="34" customWidth="1"/>
    <col min="770" max="770" width="42.85546875" customWidth="1"/>
    <col min="771" max="772" width="14" customWidth="1"/>
    <col min="773" max="773" width="15.28515625" customWidth="1"/>
    <col min="774" max="774" width="12.7109375" customWidth="1"/>
    <col min="1025" max="1025" width="34" customWidth="1"/>
    <col min="1026" max="1026" width="42.85546875" customWidth="1"/>
    <col min="1027" max="1028" width="14" customWidth="1"/>
    <col min="1029" max="1029" width="15.28515625" customWidth="1"/>
    <col min="1030" max="1030" width="12.7109375" customWidth="1"/>
    <col min="1281" max="1281" width="34" customWidth="1"/>
    <col min="1282" max="1282" width="42.85546875" customWidth="1"/>
    <col min="1283" max="1284" width="14" customWidth="1"/>
    <col min="1285" max="1285" width="15.28515625" customWidth="1"/>
    <col min="1286" max="1286" width="12.7109375" customWidth="1"/>
    <col min="1537" max="1537" width="34" customWidth="1"/>
    <col min="1538" max="1538" width="42.85546875" customWidth="1"/>
    <col min="1539" max="1540" width="14" customWidth="1"/>
    <col min="1541" max="1541" width="15.28515625" customWidth="1"/>
    <col min="1542" max="1542" width="12.7109375" customWidth="1"/>
    <col min="1793" max="1793" width="34" customWidth="1"/>
    <col min="1794" max="1794" width="42.85546875" customWidth="1"/>
    <col min="1795" max="1796" width="14" customWidth="1"/>
    <col min="1797" max="1797" width="15.28515625" customWidth="1"/>
    <col min="1798" max="1798" width="12.7109375" customWidth="1"/>
    <col min="2049" max="2049" width="34" customWidth="1"/>
    <col min="2050" max="2050" width="42.85546875" customWidth="1"/>
    <col min="2051" max="2052" width="14" customWidth="1"/>
    <col min="2053" max="2053" width="15.28515625" customWidth="1"/>
    <col min="2054" max="2054" width="12.7109375" customWidth="1"/>
    <col min="2305" max="2305" width="34" customWidth="1"/>
    <col min="2306" max="2306" width="42.85546875" customWidth="1"/>
    <col min="2307" max="2308" width="14" customWidth="1"/>
    <col min="2309" max="2309" width="15.28515625" customWidth="1"/>
    <col min="2310" max="2310" width="12.7109375" customWidth="1"/>
    <col min="2561" max="2561" width="34" customWidth="1"/>
    <col min="2562" max="2562" width="42.85546875" customWidth="1"/>
    <col min="2563" max="2564" width="14" customWidth="1"/>
    <col min="2565" max="2565" width="15.28515625" customWidth="1"/>
    <col min="2566" max="2566" width="12.7109375" customWidth="1"/>
    <col min="2817" max="2817" width="34" customWidth="1"/>
    <col min="2818" max="2818" width="42.85546875" customWidth="1"/>
    <col min="2819" max="2820" width="14" customWidth="1"/>
    <col min="2821" max="2821" width="15.28515625" customWidth="1"/>
    <col min="2822" max="2822" width="12.7109375" customWidth="1"/>
    <col min="3073" max="3073" width="34" customWidth="1"/>
    <col min="3074" max="3074" width="42.85546875" customWidth="1"/>
    <col min="3075" max="3076" width="14" customWidth="1"/>
    <col min="3077" max="3077" width="15.28515625" customWidth="1"/>
    <col min="3078" max="3078" width="12.7109375" customWidth="1"/>
    <col min="3329" max="3329" width="34" customWidth="1"/>
    <col min="3330" max="3330" width="42.85546875" customWidth="1"/>
    <col min="3331" max="3332" width="14" customWidth="1"/>
    <col min="3333" max="3333" width="15.28515625" customWidth="1"/>
    <col min="3334" max="3334" width="12.7109375" customWidth="1"/>
    <col min="3585" max="3585" width="34" customWidth="1"/>
    <col min="3586" max="3586" width="42.85546875" customWidth="1"/>
    <col min="3587" max="3588" width="14" customWidth="1"/>
    <col min="3589" max="3589" width="15.28515625" customWidth="1"/>
    <col min="3590" max="3590" width="12.7109375" customWidth="1"/>
    <col min="3841" max="3841" width="34" customWidth="1"/>
    <col min="3842" max="3842" width="42.85546875" customWidth="1"/>
    <col min="3843" max="3844" width="14" customWidth="1"/>
    <col min="3845" max="3845" width="15.28515625" customWidth="1"/>
    <col min="3846" max="3846" width="12.7109375" customWidth="1"/>
    <col min="4097" max="4097" width="34" customWidth="1"/>
    <col min="4098" max="4098" width="42.85546875" customWidth="1"/>
    <col min="4099" max="4100" width="14" customWidth="1"/>
    <col min="4101" max="4101" width="15.28515625" customWidth="1"/>
    <col min="4102" max="4102" width="12.7109375" customWidth="1"/>
    <col min="4353" max="4353" width="34" customWidth="1"/>
    <col min="4354" max="4354" width="42.85546875" customWidth="1"/>
    <col min="4355" max="4356" width="14" customWidth="1"/>
    <col min="4357" max="4357" width="15.28515625" customWidth="1"/>
    <col min="4358" max="4358" width="12.7109375" customWidth="1"/>
    <col min="4609" max="4609" width="34" customWidth="1"/>
    <col min="4610" max="4610" width="42.85546875" customWidth="1"/>
    <col min="4611" max="4612" width="14" customWidth="1"/>
    <col min="4613" max="4613" width="15.28515625" customWidth="1"/>
    <col min="4614" max="4614" width="12.7109375" customWidth="1"/>
    <col min="4865" max="4865" width="34" customWidth="1"/>
    <col min="4866" max="4866" width="42.85546875" customWidth="1"/>
    <col min="4867" max="4868" width="14" customWidth="1"/>
    <col min="4869" max="4869" width="15.28515625" customWidth="1"/>
    <col min="4870" max="4870" width="12.7109375" customWidth="1"/>
    <col min="5121" max="5121" width="34" customWidth="1"/>
    <col min="5122" max="5122" width="42.85546875" customWidth="1"/>
    <col min="5123" max="5124" width="14" customWidth="1"/>
    <col min="5125" max="5125" width="15.28515625" customWidth="1"/>
    <col min="5126" max="5126" width="12.7109375" customWidth="1"/>
    <col min="5377" max="5377" width="34" customWidth="1"/>
    <col min="5378" max="5378" width="42.85546875" customWidth="1"/>
    <col min="5379" max="5380" width="14" customWidth="1"/>
    <col min="5381" max="5381" width="15.28515625" customWidth="1"/>
    <col min="5382" max="5382" width="12.7109375" customWidth="1"/>
    <col min="5633" max="5633" width="34" customWidth="1"/>
    <col min="5634" max="5634" width="42.85546875" customWidth="1"/>
    <col min="5635" max="5636" width="14" customWidth="1"/>
    <col min="5637" max="5637" width="15.28515625" customWidth="1"/>
    <col min="5638" max="5638" width="12.7109375" customWidth="1"/>
    <col min="5889" max="5889" width="34" customWidth="1"/>
    <col min="5890" max="5890" width="42.85546875" customWidth="1"/>
    <col min="5891" max="5892" width="14" customWidth="1"/>
    <col min="5893" max="5893" width="15.28515625" customWidth="1"/>
    <col min="5894" max="5894" width="12.7109375" customWidth="1"/>
    <col min="6145" max="6145" width="34" customWidth="1"/>
    <col min="6146" max="6146" width="42.85546875" customWidth="1"/>
    <col min="6147" max="6148" width="14" customWidth="1"/>
    <col min="6149" max="6149" width="15.28515625" customWidth="1"/>
    <col min="6150" max="6150" width="12.7109375" customWidth="1"/>
    <col min="6401" max="6401" width="34" customWidth="1"/>
    <col min="6402" max="6402" width="42.85546875" customWidth="1"/>
    <col min="6403" max="6404" width="14" customWidth="1"/>
    <col min="6405" max="6405" width="15.28515625" customWidth="1"/>
    <col min="6406" max="6406" width="12.7109375" customWidth="1"/>
    <col min="6657" max="6657" width="34" customWidth="1"/>
    <col min="6658" max="6658" width="42.85546875" customWidth="1"/>
    <col min="6659" max="6660" width="14" customWidth="1"/>
    <col min="6661" max="6661" width="15.28515625" customWidth="1"/>
    <col min="6662" max="6662" width="12.7109375" customWidth="1"/>
    <col min="6913" max="6913" width="34" customWidth="1"/>
    <col min="6914" max="6914" width="42.85546875" customWidth="1"/>
    <col min="6915" max="6916" width="14" customWidth="1"/>
    <col min="6917" max="6917" width="15.28515625" customWidth="1"/>
    <col min="6918" max="6918" width="12.7109375" customWidth="1"/>
    <col min="7169" max="7169" width="34" customWidth="1"/>
    <col min="7170" max="7170" width="42.85546875" customWidth="1"/>
    <col min="7171" max="7172" width="14" customWidth="1"/>
    <col min="7173" max="7173" width="15.28515625" customWidth="1"/>
    <col min="7174" max="7174" width="12.7109375" customWidth="1"/>
    <col min="7425" max="7425" width="34" customWidth="1"/>
    <col min="7426" max="7426" width="42.85546875" customWidth="1"/>
    <col min="7427" max="7428" width="14" customWidth="1"/>
    <col min="7429" max="7429" width="15.28515625" customWidth="1"/>
    <col min="7430" max="7430" width="12.7109375" customWidth="1"/>
    <col min="7681" max="7681" width="34" customWidth="1"/>
    <col min="7682" max="7682" width="42.85546875" customWidth="1"/>
    <col min="7683" max="7684" width="14" customWidth="1"/>
    <col min="7685" max="7685" width="15.28515625" customWidth="1"/>
    <col min="7686" max="7686" width="12.7109375" customWidth="1"/>
    <col min="7937" max="7937" width="34" customWidth="1"/>
    <col min="7938" max="7938" width="42.85546875" customWidth="1"/>
    <col min="7939" max="7940" width="14" customWidth="1"/>
    <col min="7941" max="7941" width="15.28515625" customWidth="1"/>
    <col min="7942" max="7942" width="12.7109375" customWidth="1"/>
    <col min="8193" max="8193" width="34" customWidth="1"/>
    <col min="8194" max="8194" width="42.85546875" customWidth="1"/>
    <col min="8195" max="8196" width="14" customWidth="1"/>
    <col min="8197" max="8197" width="15.28515625" customWidth="1"/>
    <col min="8198" max="8198" width="12.7109375" customWidth="1"/>
    <col min="8449" max="8449" width="34" customWidth="1"/>
    <col min="8450" max="8450" width="42.85546875" customWidth="1"/>
    <col min="8451" max="8452" width="14" customWidth="1"/>
    <col min="8453" max="8453" width="15.28515625" customWidth="1"/>
    <col min="8454" max="8454" width="12.7109375" customWidth="1"/>
    <col min="8705" max="8705" width="34" customWidth="1"/>
    <col min="8706" max="8706" width="42.85546875" customWidth="1"/>
    <col min="8707" max="8708" width="14" customWidth="1"/>
    <col min="8709" max="8709" width="15.28515625" customWidth="1"/>
    <col min="8710" max="8710" width="12.7109375" customWidth="1"/>
    <col min="8961" max="8961" width="34" customWidth="1"/>
    <col min="8962" max="8962" width="42.85546875" customWidth="1"/>
    <col min="8963" max="8964" width="14" customWidth="1"/>
    <col min="8965" max="8965" width="15.28515625" customWidth="1"/>
    <col min="8966" max="8966" width="12.7109375" customWidth="1"/>
    <col min="9217" max="9217" width="34" customWidth="1"/>
    <col min="9218" max="9218" width="42.85546875" customWidth="1"/>
    <col min="9219" max="9220" width="14" customWidth="1"/>
    <col min="9221" max="9221" width="15.28515625" customWidth="1"/>
    <col min="9222" max="9222" width="12.7109375" customWidth="1"/>
    <col min="9473" max="9473" width="34" customWidth="1"/>
    <col min="9474" max="9474" width="42.85546875" customWidth="1"/>
    <col min="9475" max="9476" width="14" customWidth="1"/>
    <col min="9477" max="9477" width="15.28515625" customWidth="1"/>
    <col min="9478" max="9478" width="12.7109375" customWidth="1"/>
    <col min="9729" max="9729" width="34" customWidth="1"/>
    <col min="9730" max="9730" width="42.85546875" customWidth="1"/>
    <col min="9731" max="9732" width="14" customWidth="1"/>
    <col min="9733" max="9733" width="15.28515625" customWidth="1"/>
    <col min="9734" max="9734" width="12.7109375" customWidth="1"/>
    <col min="9985" max="9985" width="34" customWidth="1"/>
    <col min="9986" max="9986" width="42.85546875" customWidth="1"/>
    <col min="9987" max="9988" width="14" customWidth="1"/>
    <col min="9989" max="9989" width="15.28515625" customWidth="1"/>
    <col min="9990" max="9990" width="12.7109375" customWidth="1"/>
    <col min="10241" max="10241" width="34" customWidth="1"/>
    <col min="10242" max="10242" width="42.85546875" customWidth="1"/>
    <col min="10243" max="10244" width="14" customWidth="1"/>
    <col min="10245" max="10245" width="15.28515625" customWidth="1"/>
    <col min="10246" max="10246" width="12.7109375" customWidth="1"/>
    <col min="10497" max="10497" width="34" customWidth="1"/>
    <col min="10498" max="10498" width="42.85546875" customWidth="1"/>
    <col min="10499" max="10500" width="14" customWidth="1"/>
    <col min="10501" max="10501" width="15.28515625" customWidth="1"/>
    <col min="10502" max="10502" width="12.7109375" customWidth="1"/>
    <col min="10753" max="10753" width="34" customWidth="1"/>
    <col min="10754" max="10754" width="42.85546875" customWidth="1"/>
    <col min="10755" max="10756" width="14" customWidth="1"/>
    <col min="10757" max="10757" width="15.28515625" customWidth="1"/>
    <col min="10758" max="10758" width="12.7109375" customWidth="1"/>
    <col min="11009" max="11009" width="34" customWidth="1"/>
    <col min="11010" max="11010" width="42.85546875" customWidth="1"/>
    <col min="11011" max="11012" width="14" customWidth="1"/>
    <col min="11013" max="11013" width="15.28515625" customWidth="1"/>
    <col min="11014" max="11014" width="12.7109375" customWidth="1"/>
    <col min="11265" max="11265" width="34" customWidth="1"/>
    <col min="11266" max="11266" width="42.85546875" customWidth="1"/>
    <col min="11267" max="11268" width="14" customWidth="1"/>
    <col min="11269" max="11269" width="15.28515625" customWidth="1"/>
    <col min="11270" max="11270" width="12.7109375" customWidth="1"/>
    <col min="11521" max="11521" width="34" customWidth="1"/>
    <col min="11522" max="11522" width="42.85546875" customWidth="1"/>
    <col min="11523" max="11524" width="14" customWidth="1"/>
    <col min="11525" max="11525" width="15.28515625" customWidth="1"/>
    <col min="11526" max="11526" width="12.7109375" customWidth="1"/>
    <col min="11777" max="11777" width="34" customWidth="1"/>
    <col min="11778" max="11778" width="42.85546875" customWidth="1"/>
    <col min="11779" max="11780" width="14" customWidth="1"/>
    <col min="11781" max="11781" width="15.28515625" customWidth="1"/>
    <col min="11782" max="11782" width="12.7109375" customWidth="1"/>
    <col min="12033" max="12033" width="34" customWidth="1"/>
    <col min="12034" max="12034" width="42.85546875" customWidth="1"/>
    <col min="12035" max="12036" width="14" customWidth="1"/>
    <col min="12037" max="12037" width="15.28515625" customWidth="1"/>
    <col min="12038" max="12038" width="12.7109375" customWidth="1"/>
    <col min="12289" max="12289" width="34" customWidth="1"/>
    <col min="12290" max="12290" width="42.85546875" customWidth="1"/>
    <col min="12291" max="12292" width="14" customWidth="1"/>
    <col min="12293" max="12293" width="15.28515625" customWidth="1"/>
    <col min="12294" max="12294" width="12.7109375" customWidth="1"/>
    <col min="12545" max="12545" width="34" customWidth="1"/>
    <col min="12546" max="12546" width="42.85546875" customWidth="1"/>
    <col min="12547" max="12548" width="14" customWidth="1"/>
    <col min="12549" max="12549" width="15.28515625" customWidth="1"/>
    <col min="12550" max="12550" width="12.7109375" customWidth="1"/>
    <col min="12801" max="12801" width="34" customWidth="1"/>
    <col min="12802" max="12802" width="42.85546875" customWidth="1"/>
    <col min="12803" max="12804" width="14" customWidth="1"/>
    <col min="12805" max="12805" width="15.28515625" customWidth="1"/>
    <col min="12806" max="12806" width="12.7109375" customWidth="1"/>
    <col min="13057" max="13057" width="34" customWidth="1"/>
    <col min="13058" max="13058" width="42.85546875" customWidth="1"/>
    <col min="13059" max="13060" width="14" customWidth="1"/>
    <col min="13061" max="13061" width="15.28515625" customWidth="1"/>
    <col min="13062" max="13062" width="12.7109375" customWidth="1"/>
    <col min="13313" max="13313" width="34" customWidth="1"/>
    <col min="13314" max="13314" width="42.85546875" customWidth="1"/>
    <col min="13315" max="13316" width="14" customWidth="1"/>
    <col min="13317" max="13317" width="15.28515625" customWidth="1"/>
    <col min="13318" max="13318" width="12.7109375" customWidth="1"/>
    <col min="13569" max="13569" width="34" customWidth="1"/>
    <col min="13570" max="13570" width="42.85546875" customWidth="1"/>
    <col min="13571" max="13572" width="14" customWidth="1"/>
    <col min="13573" max="13573" width="15.28515625" customWidth="1"/>
    <col min="13574" max="13574" width="12.7109375" customWidth="1"/>
    <col min="13825" max="13825" width="34" customWidth="1"/>
    <col min="13826" max="13826" width="42.85546875" customWidth="1"/>
    <col min="13827" max="13828" width="14" customWidth="1"/>
    <col min="13829" max="13829" width="15.28515625" customWidth="1"/>
    <col min="13830" max="13830" width="12.7109375" customWidth="1"/>
    <col min="14081" max="14081" width="34" customWidth="1"/>
    <col min="14082" max="14082" width="42.85546875" customWidth="1"/>
    <col min="14083" max="14084" width="14" customWidth="1"/>
    <col min="14085" max="14085" width="15.28515625" customWidth="1"/>
    <col min="14086" max="14086" width="12.7109375" customWidth="1"/>
    <col min="14337" max="14337" width="34" customWidth="1"/>
    <col min="14338" max="14338" width="42.85546875" customWidth="1"/>
    <col min="14339" max="14340" width="14" customWidth="1"/>
    <col min="14341" max="14341" width="15.28515625" customWidth="1"/>
    <col min="14342" max="14342" width="12.7109375" customWidth="1"/>
    <col min="14593" max="14593" width="34" customWidth="1"/>
    <col min="14594" max="14594" width="42.85546875" customWidth="1"/>
    <col min="14595" max="14596" width="14" customWidth="1"/>
    <col min="14597" max="14597" width="15.28515625" customWidth="1"/>
    <col min="14598" max="14598" width="12.7109375" customWidth="1"/>
    <col min="14849" max="14849" width="34" customWidth="1"/>
    <col min="14850" max="14850" width="42.85546875" customWidth="1"/>
    <col min="14851" max="14852" width="14" customWidth="1"/>
    <col min="14853" max="14853" width="15.28515625" customWidth="1"/>
    <col min="14854" max="14854" width="12.7109375" customWidth="1"/>
    <col min="15105" max="15105" width="34" customWidth="1"/>
    <col min="15106" max="15106" width="42.85546875" customWidth="1"/>
    <col min="15107" max="15108" width="14" customWidth="1"/>
    <col min="15109" max="15109" width="15.28515625" customWidth="1"/>
    <col min="15110" max="15110" width="12.7109375" customWidth="1"/>
    <col min="15361" max="15361" width="34" customWidth="1"/>
    <col min="15362" max="15362" width="42.85546875" customWidth="1"/>
    <col min="15363" max="15364" width="14" customWidth="1"/>
    <col min="15365" max="15365" width="15.28515625" customWidth="1"/>
    <col min="15366" max="15366" width="12.7109375" customWidth="1"/>
    <col min="15617" max="15617" width="34" customWidth="1"/>
    <col min="15618" max="15618" width="42.85546875" customWidth="1"/>
    <col min="15619" max="15620" width="14" customWidth="1"/>
    <col min="15621" max="15621" width="15.28515625" customWidth="1"/>
    <col min="15622" max="15622" width="12.7109375" customWidth="1"/>
    <col min="15873" max="15873" width="34" customWidth="1"/>
    <col min="15874" max="15874" width="42.85546875" customWidth="1"/>
    <col min="15875" max="15876" width="14" customWidth="1"/>
    <col min="15877" max="15877" width="15.28515625" customWidth="1"/>
    <col min="15878" max="15878" width="12.7109375" customWidth="1"/>
    <col min="16129" max="16129" width="34" customWidth="1"/>
    <col min="16130" max="16130" width="42.85546875" customWidth="1"/>
    <col min="16131" max="16132" width="14" customWidth="1"/>
    <col min="16133" max="16133" width="15.28515625" customWidth="1"/>
    <col min="16134" max="16134" width="12.7109375" customWidth="1"/>
  </cols>
  <sheetData>
    <row r="1" spans="1:6" ht="18.75" x14ac:dyDescent="0.3">
      <c r="A1" s="3" t="s">
        <v>0</v>
      </c>
      <c r="B1" s="3"/>
      <c r="C1" s="3"/>
      <c r="D1" s="3"/>
      <c r="E1" s="1"/>
      <c r="F1" s="1"/>
    </row>
    <row r="2" spans="1:6" ht="18.75" x14ac:dyDescent="0.3">
      <c r="A2" s="4" t="s">
        <v>128</v>
      </c>
      <c r="B2" s="4"/>
      <c r="C2" s="4"/>
      <c r="D2" s="4"/>
      <c r="E2" s="2"/>
      <c r="F2" s="2"/>
    </row>
    <row r="3" spans="1:6" ht="18.75" x14ac:dyDescent="0.3">
      <c r="A3" s="5"/>
      <c r="B3" s="5" t="s">
        <v>123</v>
      </c>
      <c r="C3" s="2"/>
      <c r="D3" s="2"/>
      <c r="E3" s="2"/>
      <c r="F3" s="2"/>
    </row>
    <row r="4" spans="1:6" ht="15.75" thickBot="1" x14ac:dyDescent="0.3">
      <c r="A4" s="2"/>
      <c r="B4" s="2"/>
      <c r="C4" s="2"/>
      <c r="D4" s="2"/>
      <c r="E4" s="2"/>
      <c r="F4" s="2"/>
    </row>
    <row r="5" spans="1:6" x14ac:dyDescent="0.25">
      <c r="A5" s="6" t="s">
        <v>1</v>
      </c>
      <c r="B5" s="7"/>
      <c r="C5" s="8"/>
      <c r="D5" s="8"/>
      <c r="E5" s="9"/>
      <c r="F5" s="10"/>
    </row>
    <row r="6" spans="1:6" x14ac:dyDescent="0.25">
      <c r="A6" s="11" t="s">
        <v>2</v>
      </c>
      <c r="B6" s="12">
        <f>B8+B9</f>
        <v>4344.2</v>
      </c>
      <c r="C6" s="13"/>
      <c r="D6" s="13"/>
      <c r="E6" s="14"/>
      <c r="F6" s="10"/>
    </row>
    <row r="7" spans="1:6" x14ac:dyDescent="0.25">
      <c r="A7" s="15" t="s">
        <v>3</v>
      </c>
      <c r="B7" s="16" t="s">
        <v>4</v>
      </c>
      <c r="C7" s="17"/>
      <c r="D7" s="17"/>
      <c r="E7" s="18"/>
      <c r="F7" s="10"/>
    </row>
    <row r="8" spans="1:6" x14ac:dyDescent="0.25">
      <c r="A8" s="19" t="s">
        <v>5</v>
      </c>
      <c r="B8" s="12">
        <v>4344.2</v>
      </c>
      <c r="C8" s="13"/>
      <c r="D8" s="13"/>
      <c r="E8" s="14"/>
      <c r="F8" s="10"/>
    </row>
    <row r="9" spans="1:6" x14ac:dyDescent="0.25">
      <c r="A9" s="11" t="s">
        <v>6</v>
      </c>
      <c r="B9" s="16">
        <v>0</v>
      </c>
      <c r="C9" s="10"/>
      <c r="D9" s="10"/>
      <c r="E9" s="20"/>
      <c r="F9" s="10"/>
    </row>
    <row r="10" spans="1:6" x14ac:dyDescent="0.25">
      <c r="A10" s="21" t="s">
        <v>7</v>
      </c>
      <c r="B10" s="22">
        <v>16</v>
      </c>
      <c r="C10" s="23"/>
      <c r="D10" s="23"/>
      <c r="E10" s="24"/>
      <c r="F10" s="10"/>
    </row>
    <row r="11" spans="1:6" x14ac:dyDescent="0.25">
      <c r="A11" s="25" t="s">
        <v>8</v>
      </c>
      <c r="B11" s="22">
        <v>1</v>
      </c>
      <c r="C11" s="23"/>
      <c r="D11" s="23"/>
      <c r="E11" s="24"/>
      <c r="F11" s="10"/>
    </row>
    <row r="12" spans="1:6" ht="15.75" thickBot="1" x14ac:dyDescent="0.3">
      <c r="A12" s="26" t="s">
        <v>9</v>
      </c>
      <c r="B12" s="27">
        <v>371.8</v>
      </c>
      <c r="C12" s="28"/>
      <c r="D12" s="28"/>
      <c r="E12" s="29"/>
      <c r="F12" s="10"/>
    </row>
    <row r="13" spans="1:6" x14ac:dyDescent="0.25">
      <c r="A13" s="30"/>
      <c r="B13" s="31"/>
      <c r="C13" s="32" t="s">
        <v>10</v>
      </c>
      <c r="D13" s="33" t="s">
        <v>10</v>
      </c>
      <c r="E13" s="34" t="s">
        <v>11</v>
      </c>
      <c r="F13" s="35"/>
    </row>
    <row r="14" spans="1:6" x14ac:dyDescent="0.25">
      <c r="A14" s="36" t="s">
        <v>12</v>
      </c>
      <c r="B14" s="37" t="s">
        <v>13</v>
      </c>
      <c r="C14" s="38" t="s">
        <v>14</v>
      </c>
      <c r="D14" s="39" t="s">
        <v>14</v>
      </c>
      <c r="E14" s="40" t="s">
        <v>15</v>
      </c>
      <c r="F14" s="35"/>
    </row>
    <row r="15" spans="1:6" x14ac:dyDescent="0.25">
      <c r="A15" s="36" t="s">
        <v>16</v>
      </c>
      <c r="B15" s="37" t="s">
        <v>17</v>
      </c>
      <c r="C15" s="38" t="s">
        <v>18</v>
      </c>
      <c r="D15" s="39" t="s">
        <v>19</v>
      </c>
      <c r="E15" s="41" t="s">
        <v>20</v>
      </c>
      <c r="F15" s="38"/>
    </row>
    <row r="16" spans="1:6" x14ac:dyDescent="0.25">
      <c r="A16" s="42"/>
      <c r="B16" s="43"/>
      <c r="C16" s="10" t="s">
        <v>21</v>
      </c>
      <c r="D16" s="44" t="s">
        <v>21</v>
      </c>
      <c r="E16" s="40" t="s">
        <v>22</v>
      </c>
      <c r="F16" s="38"/>
    </row>
    <row r="17" spans="1:6" ht="15.75" thickBot="1" x14ac:dyDescent="0.3">
      <c r="A17" s="42"/>
      <c r="B17" s="43"/>
      <c r="C17" s="38" t="s">
        <v>23</v>
      </c>
      <c r="D17" s="39" t="s">
        <v>23</v>
      </c>
      <c r="E17" s="40" t="s">
        <v>23</v>
      </c>
      <c r="F17" s="38"/>
    </row>
    <row r="18" spans="1:6" ht="59.25" customHeight="1" x14ac:dyDescent="0.25">
      <c r="A18" s="45" t="s">
        <v>24</v>
      </c>
      <c r="B18" s="46"/>
      <c r="C18" s="47">
        <f>E18*B6*12</f>
        <v>170987.712</v>
      </c>
      <c r="D18" s="48">
        <f>C18/12</f>
        <v>14248.976000000001</v>
      </c>
      <c r="E18" s="49">
        <v>3.28</v>
      </c>
      <c r="F18" s="50"/>
    </row>
    <row r="19" spans="1:6" ht="160.5" customHeight="1" x14ac:dyDescent="0.25">
      <c r="A19" s="51" t="s">
        <v>105</v>
      </c>
      <c r="B19" s="139" t="s">
        <v>106</v>
      </c>
      <c r="C19" s="52"/>
      <c r="D19" s="53"/>
      <c r="E19" s="54"/>
      <c r="F19" s="38"/>
    </row>
    <row r="20" spans="1:6" ht="155.25" hidden="1" customHeight="1" x14ac:dyDescent="0.25">
      <c r="A20" s="134"/>
      <c r="B20" s="55"/>
      <c r="C20" s="135"/>
      <c r="D20" s="136"/>
      <c r="E20" s="56"/>
      <c r="F20" s="38"/>
    </row>
    <row r="21" spans="1:6" ht="42.75" x14ac:dyDescent="0.25">
      <c r="A21" s="57" t="s">
        <v>27</v>
      </c>
      <c r="B21" s="58"/>
      <c r="C21" s="59">
        <f>E21*B6*12</f>
        <v>163689.45600000001</v>
      </c>
      <c r="D21" s="60">
        <f>C21/12</f>
        <v>13640.788</v>
      </c>
      <c r="E21" s="61">
        <v>3.14</v>
      </c>
      <c r="F21" s="38"/>
    </row>
    <row r="22" spans="1:6" ht="149.25" customHeight="1" x14ac:dyDescent="0.25">
      <c r="A22" s="51" t="s">
        <v>105</v>
      </c>
      <c r="B22" s="139" t="s">
        <v>107</v>
      </c>
      <c r="C22" s="62"/>
      <c r="D22" s="63"/>
      <c r="E22" s="61"/>
      <c r="F22" s="38"/>
    </row>
    <row r="23" spans="1:6" x14ac:dyDescent="0.25">
      <c r="A23" s="64" t="s">
        <v>28</v>
      </c>
      <c r="B23" s="65" t="s">
        <v>29</v>
      </c>
      <c r="C23" s="66">
        <f>E23*12*B6</f>
        <v>69854.736000000004</v>
      </c>
      <c r="D23" s="67">
        <f>C23/12</f>
        <v>5821.2280000000001</v>
      </c>
      <c r="E23" s="68">
        <v>1.34</v>
      </c>
      <c r="F23" s="38"/>
    </row>
    <row r="24" spans="1:6" x14ac:dyDescent="0.25">
      <c r="A24" s="69" t="s">
        <v>30</v>
      </c>
      <c r="B24" s="37" t="s">
        <v>31</v>
      </c>
      <c r="C24" s="70"/>
      <c r="D24" s="71"/>
      <c r="E24" s="72" t="s">
        <v>21</v>
      </c>
      <c r="F24" s="38"/>
    </row>
    <row r="25" spans="1:6" x14ac:dyDescent="0.25">
      <c r="A25" s="69" t="s">
        <v>32</v>
      </c>
      <c r="B25" s="37" t="s">
        <v>33</v>
      </c>
      <c r="C25" s="70"/>
      <c r="D25" s="71"/>
      <c r="E25" s="72"/>
      <c r="F25" s="38"/>
    </row>
    <row r="26" spans="1:6" x14ac:dyDescent="0.25">
      <c r="A26" s="69"/>
      <c r="B26" s="37"/>
      <c r="C26" s="70"/>
      <c r="D26" s="71"/>
      <c r="E26" s="72"/>
      <c r="F26" s="38"/>
    </row>
    <row r="27" spans="1:6" x14ac:dyDescent="0.25">
      <c r="A27" s="64" t="s">
        <v>34</v>
      </c>
      <c r="B27" s="65" t="s">
        <v>35</v>
      </c>
      <c r="C27" s="66">
        <f>E27*12*B6</f>
        <v>49002.575999999994</v>
      </c>
      <c r="D27" s="67">
        <f>C27/12</f>
        <v>4083.5479999999993</v>
      </c>
      <c r="E27" s="68">
        <v>0.94</v>
      </c>
      <c r="F27" s="38"/>
    </row>
    <row r="28" spans="1:6" x14ac:dyDescent="0.25">
      <c r="A28" s="69" t="s">
        <v>36</v>
      </c>
      <c r="B28" s="37"/>
      <c r="C28" s="70"/>
      <c r="D28" s="71"/>
      <c r="E28" s="72"/>
      <c r="F28" s="38"/>
    </row>
    <row r="29" spans="1:6" x14ac:dyDescent="0.25">
      <c r="A29" s="73" t="s">
        <v>37</v>
      </c>
      <c r="B29" s="74"/>
      <c r="C29" s="75"/>
      <c r="D29" s="76"/>
      <c r="E29" s="77"/>
      <c r="F29" s="50"/>
    </row>
    <row r="30" spans="1:6" ht="28.5" x14ac:dyDescent="0.25">
      <c r="A30" s="78" t="s">
        <v>38</v>
      </c>
      <c r="B30" s="65"/>
      <c r="C30" s="79">
        <f>E30*12*B6</f>
        <v>224160.71999999997</v>
      </c>
      <c r="D30" s="80">
        <f>C30/12</f>
        <v>18680.059999999998</v>
      </c>
      <c r="E30" s="81">
        <v>4.3</v>
      </c>
      <c r="F30" s="38"/>
    </row>
    <row r="31" spans="1:6" x14ac:dyDescent="0.25">
      <c r="A31" s="42" t="s">
        <v>39</v>
      </c>
      <c r="B31" s="82" t="s">
        <v>40</v>
      </c>
      <c r="C31" s="83"/>
      <c r="D31" s="84"/>
      <c r="E31" s="85"/>
      <c r="F31" s="38"/>
    </row>
    <row r="32" spans="1:6" x14ac:dyDescent="0.25">
      <c r="A32" s="42" t="s">
        <v>41</v>
      </c>
      <c r="B32" s="86" t="s">
        <v>42</v>
      </c>
      <c r="C32" s="83"/>
      <c r="D32" s="84"/>
      <c r="E32" s="85"/>
      <c r="F32" s="38"/>
    </row>
    <row r="33" spans="1:8" x14ac:dyDescent="0.25">
      <c r="A33" s="42" t="s">
        <v>43</v>
      </c>
      <c r="B33" s="86" t="s">
        <v>44</v>
      </c>
      <c r="C33" s="83"/>
      <c r="D33" s="84"/>
      <c r="E33" s="85"/>
      <c r="F33" s="50"/>
    </row>
    <row r="34" spans="1:8" x14ac:dyDescent="0.25">
      <c r="A34" s="42" t="s">
        <v>45</v>
      </c>
      <c r="B34" s="86" t="s">
        <v>46</v>
      </c>
      <c r="C34" s="83"/>
      <c r="D34" s="84"/>
      <c r="E34" s="85"/>
      <c r="F34" s="50"/>
    </row>
    <row r="35" spans="1:8" x14ac:dyDescent="0.25">
      <c r="A35" s="87" t="s">
        <v>47</v>
      </c>
      <c r="B35" s="86" t="s">
        <v>48</v>
      </c>
      <c r="C35" s="83"/>
      <c r="D35" s="84"/>
      <c r="E35" s="85"/>
      <c r="F35" s="50"/>
    </row>
    <row r="36" spans="1:8" x14ac:dyDescent="0.25">
      <c r="A36" s="87" t="s">
        <v>49</v>
      </c>
      <c r="B36" s="86" t="s">
        <v>21</v>
      </c>
      <c r="C36" s="83"/>
      <c r="D36" s="84"/>
      <c r="E36" s="85"/>
      <c r="F36" s="50"/>
    </row>
    <row r="37" spans="1:8" x14ac:dyDescent="0.25">
      <c r="A37" s="87" t="s">
        <v>50</v>
      </c>
      <c r="B37" s="86" t="s">
        <v>48</v>
      </c>
      <c r="C37" s="83"/>
      <c r="D37" s="84"/>
      <c r="E37" s="85"/>
      <c r="F37" s="50"/>
    </row>
    <row r="38" spans="1:8" x14ac:dyDescent="0.25">
      <c r="A38" s="87" t="s">
        <v>51</v>
      </c>
      <c r="B38" s="86"/>
      <c r="C38" s="83"/>
      <c r="D38" s="84"/>
      <c r="E38" s="85"/>
      <c r="F38" s="50"/>
    </row>
    <row r="39" spans="1:8" x14ac:dyDescent="0.25">
      <c r="A39" s="87" t="s">
        <v>52</v>
      </c>
      <c r="B39" s="86"/>
      <c r="C39" s="83"/>
      <c r="D39" s="84"/>
      <c r="E39" s="85"/>
      <c r="F39" s="50"/>
    </row>
    <row r="40" spans="1:8" x14ac:dyDescent="0.25">
      <c r="A40" s="87" t="s">
        <v>53</v>
      </c>
      <c r="B40" s="86" t="s">
        <v>54</v>
      </c>
      <c r="C40" s="83"/>
      <c r="D40" s="84"/>
      <c r="E40" s="85"/>
      <c r="F40" s="50"/>
    </row>
    <row r="41" spans="1:8" x14ac:dyDescent="0.25">
      <c r="A41" s="87" t="s">
        <v>55</v>
      </c>
      <c r="B41" s="86"/>
      <c r="C41" s="83"/>
      <c r="D41" s="84"/>
      <c r="E41" s="85"/>
      <c r="F41" s="50"/>
    </row>
    <row r="42" spans="1:8" x14ac:dyDescent="0.25">
      <c r="A42" s="87" t="s">
        <v>56</v>
      </c>
      <c r="B42" s="86" t="s">
        <v>25</v>
      </c>
      <c r="C42" s="83"/>
      <c r="D42" s="84"/>
      <c r="E42" s="85"/>
      <c r="F42" s="50"/>
    </row>
    <row r="43" spans="1:8" x14ac:dyDescent="0.25">
      <c r="A43" s="87" t="s">
        <v>57</v>
      </c>
      <c r="B43" s="86"/>
      <c r="C43" s="83"/>
      <c r="D43" s="84"/>
      <c r="E43" s="85"/>
      <c r="F43" s="50"/>
    </row>
    <row r="44" spans="1:8" x14ac:dyDescent="0.25">
      <c r="A44" s="87" t="s">
        <v>58</v>
      </c>
      <c r="B44" s="86"/>
      <c r="C44" s="83"/>
      <c r="D44" s="84"/>
      <c r="E44" s="85"/>
      <c r="F44" s="50"/>
    </row>
    <row r="45" spans="1:8" x14ac:dyDescent="0.25">
      <c r="A45" s="87" t="s">
        <v>59</v>
      </c>
      <c r="B45" s="86"/>
      <c r="C45" s="83"/>
      <c r="D45" s="84"/>
      <c r="E45" s="85"/>
      <c r="F45" s="50"/>
    </row>
    <row r="46" spans="1:8" x14ac:dyDescent="0.25">
      <c r="A46" s="87" t="s">
        <v>60</v>
      </c>
      <c r="B46" s="86" t="s">
        <v>26</v>
      </c>
      <c r="C46" s="83"/>
      <c r="D46" s="84"/>
      <c r="E46" s="85"/>
      <c r="F46" s="50"/>
    </row>
    <row r="47" spans="1:8" x14ac:dyDescent="0.25">
      <c r="A47" s="42"/>
      <c r="B47" s="37"/>
      <c r="C47" s="38"/>
      <c r="D47" s="39"/>
      <c r="E47" s="40"/>
      <c r="F47" s="50"/>
    </row>
    <row r="48" spans="1:8" ht="44.25" customHeight="1" x14ac:dyDescent="0.25">
      <c r="A48" s="78" t="s">
        <v>61</v>
      </c>
      <c r="B48" s="65"/>
      <c r="C48" s="66">
        <f>E48*12*B6</f>
        <v>245012.88</v>
      </c>
      <c r="D48" s="67">
        <f>C48/12</f>
        <v>20417.740000000002</v>
      </c>
      <c r="E48" s="68">
        <v>4.7</v>
      </c>
      <c r="F48" s="50"/>
      <c r="G48" s="88" t="s">
        <v>21</v>
      </c>
      <c r="H48" t="s">
        <v>21</v>
      </c>
    </row>
    <row r="49" spans="1:6" x14ac:dyDescent="0.25">
      <c r="A49" s="89" t="s">
        <v>62</v>
      </c>
      <c r="B49" s="65"/>
      <c r="C49" s="90"/>
      <c r="D49" s="91"/>
      <c r="E49" s="92"/>
      <c r="F49" s="138"/>
    </row>
    <row r="50" spans="1:6" x14ac:dyDescent="0.25">
      <c r="A50" s="93" t="s">
        <v>63</v>
      </c>
      <c r="B50" s="74"/>
      <c r="C50" s="94"/>
      <c r="D50" s="95"/>
      <c r="E50" s="96"/>
      <c r="F50" s="38"/>
    </row>
    <row r="51" spans="1:6" x14ac:dyDescent="0.25">
      <c r="A51" s="97" t="s">
        <v>64</v>
      </c>
      <c r="B51" s="37"/>
      <c r="C51" s="38"/>
      <c r="D51" s="39"/>
      <c r="E51" s="40"/>
      <c r="F51" s="38"/>
    </row>
    <row r="52" spans="1:6" x14ac:dyDescent="0.25">
      <c r="A52" s="97" t="s">
        <v>65</v>
      </c>
      <c r="B52" s="37" t="s">
        <v>66</v>
      </c>
      <c r="C52" s="38"/>
      <c r="D52" s="39"/>
      <c r="E52" s="40"/>
      <c r="F52" s="38"/>
    </row>
    <row r="53" spans="1:6" x14ac:dyDescent="0.25">
      <c r="A53" s="98" t="s">
        <v>67</v>
      </c>
      <c r="B53" s="37" t="s">
        <v>68</v>
      </c>
      <c r="C53" s="38"/>
      <c r="D53" s="39"/>
      <c r="E53" s="40"/>
      <c r="F53" s="38"/>
    </row>
    <row r="54" spans="1:6" x14ac:dyDescent="0.25">
      <c r="A54" s="97" t="s">
        <v>69</v>
      </c>
      <c r="B54" s="37" t="s">
        <v>66</v>
      </c>
      <c r="C54" s="38"/>
      <c r="D54" s="39"/>
      <c r="E54" s="40"/>
      <c r="F54" s="38"/>
    </row>
    <row r="55" spans="1:6" x14ac:dyDescent="0.25">
      <c r="A55" s="98" t="s">
        <v>101</v>
      </c>
      <c r="B55" s="37" t="s">
        <v>68</v>
      </c>
      <c r="C55" s="38"/>
      <c r="D55" s="39"/>
      <c r="E55" s="40"/>
      <c r="F55" s="38"/>
    </row>
    <row r="56" spans="1:6" x14ac:dyDescent="0.25">
      <c r="A56" s="98" t="s">
        <v>70</v>
      </c>
      <c r="B56" s="37" t="s">
        <v>68</v>
      </c>
      <c r="C56" s="38"/>
      <c r="D56" s="39"/>
      <c r="E56" s="40"/>
      <c r="F56" s="38"/>
    </row>
    <row r="57" spans="1:6" x14ac:dyDescent="0.25">
      <c r="A57" s="98" t="s">
        <v>71</v>
      </c>
      <c r="B57" s="37" t="s">
        <v>66</v>
      </c>
      <c r="C57" s="38"/>
      <c r="D57" s="39"/>
      <c r="E57" s="40"/>
      <c r="F57" s="38"/>
    </row>
    <row r="58" spans="1:6" x14ac:dyDescent="0.25">
      <c r="A58" s="98" t="s">
        <v>99</v>
      </c>
      <c r="B58" s="37" t="s">
        <v>66</v>
      </c>
      <c r="C58" s="38"/>
      <c r="D58" s="39"/>
      <c r="E58" s="40"/>
      <c r="F58" s="38"/>
    </row>
    <row r="59" spans="1:6" x14ac:dyDescent="0.25">
      <c r="A59" s="99"/>
      <c r="B59" s="74"/>
      <c r="C59" s="94"/>
      <c r="D59" s="95"/>
      <c r="E59" s="96"/>
      <c r="F59" s="38"/>
    </row>
    <row r="60" spans="1:6" x14ac:dyDescent="0.25">
      <c r="A60" s="100" t="s">
        <v>72</v>
      </c>
      <c r="B60" s="65"/>
      <c r="C60" s="90"/>
      <c r="D60" s="91"/>
      <c r="E60" s="92"/>
      <c r="F60" s="38"/>
    </row>
    <row r="61" spans="1:6" x14ac:dyDescent="0.25">
      <c r="A61" s="99" t="s">
        <v>73</v>
      </c>
      <c r="B61" s="74"/>
      <c r="C61" s="94"/>
      <c r="D61" s="95"/>
      <c r="E61" s="96"/>
      <c r="F61" s="38"/>
    </row>
    <row r="62" spans="1:6" x14ac:dyDescent="0.25">
      <c r="A62" s="42" t="s">
        <v>74</v>
      </c>
      <c r="B62" s="37"/>
      <c r="C62" s="38"/>
      <c r="D62" s="39"/>
      <c r="E62" s="40"/>
      <c r="F62" s="38"/>
    </row>
    <row r="63" spans="1:6" x14ac:dyDescent="0.25">
      <c r="A63" s="42" t="s">
        <v>65</v>
      </c>
      <c r="B63" s="37" t="s">
        <v>66</v>
      </c>
      <c r="C63" s="38"/>
      <c r="D63" s="39"/>
      <c r="E63" s="40"/>
      <c r="F63" s="38"/>
    </row>
    <row r="64" spans="1:6" x14ac:dyDescent="0.25">
      <c r="A64" s="98" t="s">
        <v>70</v>
      </c>
      <c r="B64" s="37" t="s">
        <v>75</v>
      </c>
      <c r="C64" s="38"/>
      <c r="D64" s="39"/>
      <c r="E64" s="40"/>
      <c r="F64" s="38"/>
    </row>
    <row r="65" spans="1:6" x14ac:dyDescent="0.25">
      <c r="A65" s="98" t="s">
        <v>71</v>
      </c>
      <c r="B65" s="37" t="s">
        <v>66</v>
      </c>
      <c r="C65" s="38"/>
      <c r="D65" s="39"/>
      <c r="E65" s="40"/>
      <c r="F65" s="38"/>
    </row>
    <row r="66" spans="1:6" x14ac:dyDescent="0.25">
      <c r="A66" s="98" t="s">
        <v>76</v>
      </c>
      <c r="B66" s="37" t="s">
        <v>75</v>
      </c>
      <c r="C66" s="38"/>
      <c r="D66" s="39"/>
      <c r="E66" s="40"/>
      <c r="F66" s="38"/>
    </row>
    <row r="67" spans="1:6" x14ac:dyDescent="0.25">
      <c r="A67" s="98" t="s">
        <v>98</v>
      </c>
      <c r="B67" s="37" t="s">
        <v>66</v>
      </c>
      <c r="C67" s="38"/>
      <c r="D67" s="39"/>
      <c r="E67" s="40"/>
      <c r="F67" s="38"/>
    </row>
    <row r="68" spans="1:6" x14ac:dyDescent="0.25">
      <c r="A68" s="42"/>
      <c r="B68" s="37"/>
      <c r="C68" s="38"/>
      <c r="D68" s="39"/>
      <c r="E68" s="40"/>
      <c r="F68" s="38"/>
    </row>
    <row r="69" spans="1:6" x14ac:dyDescent="0.25">
      <c r="A69" s="64" t="s">
        <v>77</v>
      </c>
      <c r="B69" s="65" t="s">
        <v>78</v>
      </c>
      <c r="C69" s="66">
        <f>E69*12*B6</f>
        <v>1563.9119999999998</v>
      </c>
      <c r="D69" s="67">
        <f>C69/12</f>
        <v>130.32599999999999</v>
      </c>
      <c r="E69" s="68">
        <v>0.03</v>
      </c>
      <c r="F69" s="38"/>
    </row>
    <row r="70" spans="1:6" x14ac:dyDescent="0.25">
      <c r="A70" s="73" t="s">
        <v>79</v>
      </c>
      <c r="B70" s="74" t="s">
        <v>102</v>
      </c>
      <c r="C70" s="70"/>
      <c r="D70" s="71"/>
      <c r="E70" s="72"/>
      <c r="F70" s="38"/>
    </row>
    <row r="71" spans="1:6" x14ac:dyDescent="0.25">
      <c r="A71" s="64" t="s">
        <v>80</v>
      </c>
      <c r="B71" s="65"/>
      <c r="C71" s="66"/>
      <c r="D71" s="67"/>
      <c r="E71" s="68"/>
      <c r="F71" s="38"/>
    </row>
    <row r="72" spans="1:6" x14ac:dyDescent="0.25">
      <c r="A72" s="69" t="s">
        <v>81</v>
      </c>
      <c r="B72" s="37"/>
      <c r="C72" s="70"/>
      <c r="D72" s="71"/>
      <c r="E72" s="72"/>
      <c r="F72" s="38"/>
    </row>
    <row r="73" spans="1:6" x14ac:dyDescent="0.25">
      <c r="A73" s="64" t="s">
        <v>82</v>
      </c>
      <c r="B73" s="65"/>
      <c r="C73" s="66"/>
      <c r="D73" s="67"/>
      <c r="E73" s="68"/>
      <c r="F73" s="38"/>
    </row>
    <row r="74" spans="1:6" x14ac:dyDescent="0.25">
      <c r="A74" s="69" t="s">
        <v>84</v>
      </c>
      <c r="B74" s="74"/>
      <c r="C74" s="75"/>
      <c r="D74" s="76"/>
      <c r="E74" s="77"/>
      <c r="F74" s="38"/>
    </row>
    <row r="75" spans="1:6" x14ac:dyDescent="0.25">
      <c r="A75" s="64" t="s">
        <v>100</v>
      </c>
      <c r="B75" s="65" t="s">
        <v>85</v>
      </c>
      <c r="C75" s="66">
        <f>E75*12*B6</f>
        <v>76110.383999999991</v>
      </c>
      <c r="D75" s="101">
        <f>C75/12</f>
        <v>6342.5319999999992</v>
      </c>
      <c r="E75" s="102">
        <v>1.46</v>
      </c>
      <c r="F75" s="38"/>
    </row>
    <row r="76" spans="1:6" x14ac:dyDescent="0.25">
      <c r="A76" s="97"/>
      <c r="B76" s="74"/>
      <c r="C76" s="75"/>
      <c r="D76" s="76"/>
      <c r="E76" s="77"/>
      <c r="F76" s="38"/>
    </row>
    <row r="77" spans="1:6" x14ac:dyDescent="0.25">
      <c r="A77" s="64" t="s">
        <v>96</v>
      </c>
      <c r="B77" s="65" t="s">
        <v>35</v>
      </c>
      <c r="C77" s="66">
        <f>E77*12*B6</f>
        <v>59949.959999999992</v>
      </c>
      <c r="D77" s="67">
        <f>C77/12</f>
        <v>4995.829999999999</v>
      </c>
      <c r="E77" s="102">
        <v>1.1499999999999999</v>
      </c>
      <c r="F77" s="38"/>
    </row>
    <row r="78" spans="1:6" x14ac:dyDescent="0.25">
      <c r="A78" s="73"/>
      <c r="B78" s="74"/>
      <c r="C78" s="75"/>
      <c r="D78" s="76"/>
      <c r="E78" s="77"/>
      <c r="F78" s="38"/>
    </row>
    <row r="79" spans="1:6" x14ac:dyDescent="0.25">
      <c r="A79" s="69" t="s">
        <v>86</v>
      </c>
      <c r="B79" s="65" t="s">
        <v>35</v>
      </c>
      <c r="C79" s="141">
        <f>E79*12*B6</f>
        <v>89142.983999999997</v>
      </c>
      <c r="D79" s="101">
        <f>C79/12</f>
        <v>7428.5819999999994</v>
      </c>
      <c r="E79" s="68">
        <v>1.71</v>
      </c>
      <c r="F79" s="38"/>
    </row>
    <row r="80" spans="1:6" x14ac:dyDescent="0.25">
      <c r="A80" s="69" t="s">
        <v>113</v>
      </c>
      <c r="B80" s="37"/>
      <c r="C80" s="142"/>
      <c r="D80" s="71"/>
      <c r="E80" s="72"/>
      <c r="F80" s="38"/>
    </row>
    <row r="81" spans="1:8" x14ac:dyDescent="0.25">
      <c r="A81" s="69" t="s">
        <v>114</v>
      </c>
      <c r="B81" s="37"/>
      <c r="C81" s="142"/>
      <c r="D81" s="71"/>
      <c r="E81" s="72"/>
      <c r="F81" s="38"/>
    </row>
    <row r="82" spans="1:8" x14ac:dyDescent="0.25">
      <c r="A82" s="64" t="s">
        <v>111</v>
      </c>
      <c r="B82" s="65" t="s">
        <v>35</v>
      </c>
      <c r="C82" s="141">
        <f>D82*12</f>
        <v>47959.968000000001</v>
      </c>
      <c r="D82" s="67">
        <f>B6*E82</f>
        <v>3996.6640000000002</v>
      </c>
      <c r="E82" s="102">
        <v>0.92</v>
      </c>
      <c r="F82" s="38"/>
    </row>
    <row r="83" spans="1:8" x14ac:dyDescent="0.25">
      <c r="A83" s="73" t="s">
        <v>112</v>
      </c>
      <c r="B83" s="74"/>
      <c r="C83" s="140"/>
      <c r="D83" s="76"/>
      <c r="E83" s="77"/>
      <c r="F83" s="38"/>
    </row>
    <row r="84" spans="1:8" x14ac:dyDescent="0.25">
      <c r="A84" s="103" t="s">
        <v>87</v>
      </c>
      <c r="B84" s="65"/>
      <c r="C84" s="104">
        <f>C18+C21+C23+C27+C30+C48+C71+C75+C73+C69+C77+C79+C82</f>
        <v>1197435.2879999999</v>
      </c>
      <c r="D84" s="104">
        <f>D18+D21+D23+D27+D30+D48+D71+D75+D73+D69+D77+D79+D82</f>
        <v>99786.274000000005</v>
      </c>
      <c r="E84" s="68">
        <f>E18+E21+E23+E27+E30+E48+E71+E75+E73+E69+E77+E79+E82</f>
        <v>22.970000000000002</v>
      </c>
      <c r="F84" s="38"/>
    </row>
    <row r="85" spans="1:8" x14ac:dyDescent="0.25">
      <c r="A85" s="105" t="s">
        <v>88</v>
      </c>
      <c r="B85" s="74"/>
      <c r="C85" s="75"/>
      <c r="D85" s="76"/>
      <c r="E85" s="77"/>
      <c r="F85" s="38"/>
    </row>
    <row r="86" spans="1:8" ht="18.75" x14ac:dyDescent="0.3">
      <c r="A86" s="64" t="s">
        <v>122</v>
      </c>
      <c r="B86" s="65"/>
      <c r="C86" s="106">
        <f>E86*12*B6</f>
        <v>119899.91999999998</v>
      </c>
      <c r="D86" s="101">
        <f>C86/12</f>
        <v>9991.659999999998</v>
      </c>
      <c r="E86" s="68">
        <v>2.2999999999999998</v>
      </c>
      <c r="F86" s="137"/>
    </row>
    <row r="87" spans="1:8" x14ac:dyDescent="0.25">
      <c r="A87" s="69" t="s">
        <v>103</v>
      </c>
      <c r="B87" s="37"/>
      <c r="C87" s="70"/>
      <c r="D87" s="71"/>
      <c r="E87" s="40"/>
      <c r="F87" s="38"/>
    </row>
    <row r="88" spans="1:8" x14ac:dyDescent="0.25">
      <c r="A88" s="64" t="s">
        <v>89</v>
      </c>
      <c r="B88" s="107"/>
      <c r="C88" s="106">
        <f>C84+C86</f>
        <v>1317335.2079999999</v>
      </c>
      <c r="D88" s="108">
        <f>D84+D86</f>
        <v>109777.93400000001</v>
      </c>
      <c r="E88" s="68">
        <f>E84+E86</f>
        <v>25.270000000000003</v>
      </c>
      <c r="F88" s="38"/>
    </row>
    <row r="89" spans="1:8" ht="15.75" thickBot="1" x14ac:dyDescent="0.3">
      <c r="A89" s="143" t="s">
        <v>90</v>
      </c>
      <c r="B89" s="109"/>
      <c r="C89" s="144"/>
      <c r="D89" s="145"/>
      <c r="E89" s="146"/>
      <c r="F89" s="38"/>
    </row>
    <row r="90" spans="1:8" x14ac:dyDescent="0.25">
      <c r="A90" s="110"/>
      <c r="B90" s="10"/>
      <c r="C90" s="110"/>
      <c r="D90" s="110"/>
      <c r="E90" s="38"/>
      <c r="F90" s="38"/>
    </row>
    <row r="91" spans="1:8" x14ac:dyDescent="0.25">
      <c r="A91" s="110"/>
      <c r="B91" s="10"/>
      <c r="C91" s="110"/>
      <c r="D91" s="110"/>
      <c r="E91" s="38"/>
      <c r="F91" s="38"/>
    </row>
    <row r="92" spans="1:8" x14ac:dyDescent="0.25">
      <c r="A92" s="110"/>
      <c r="B92" s="10"/>
      <c r="C92" s="110"/>
      <c r="D92" s="110"/>
      <c r="E92" s="38"/>
      <c r="F92" s="38"/>
    </row>
    <row r="93" spans="1:8" ht="15.75" thickBot="1" x14ac:dyDescent="0.3">
      <c r="A93" s="110"/>
      <c r="B93" s="10"/>
      <c r="C93" s="110"/>
      <c r="D93" s="110"/>
      <c r="E93" s="38"/>
      <c r="F93" s="38"/>
    </row>
    <row r="94" spans="1:8" x14ac:dyDescent="0.25">
      <c r="A94" s="111" t="s">
        <v>116</v>
      </c>
      <c r="B94" s="112"/>
      <c r="C94" s="113">
        <f>C97+C102+C104+C106</f>
        <v>423298.84799999994</v>
      </c>
      <c r="D94" s="114">
        <f>D97+D102+D104+D106</f>
        <v>35274.903999999995</v>
      </c>
      <c r="E94" s="115">
        <f>E97+E102+E104+E106</f>
        <v>8.1199999999999992</v>
      </c>
      <c r="F94" s="38"/>
      <c r="G94" s="88"/>
      <c r="H94" s="88"/>
    </row>
    <row r="95" spans="1:8" ht="15.75" thickBot="1" x14ac:dyDescent="0.3">
      <c r="A95" s="116"/>
      <c r="B95" s="117"/>
      <c r="C95" s="118"/>
      <c r="D95" s="119"/>
      <c r="E95" s="120"/>
      <c r="F95" s="38"/>
    </row>
    <row r="96" spans="1:8" x14ac:dyDescent="0.25">
      <c r="A96" s="121" t="s">
        <v>117</v>
      </c>
      <c r="B96" s="112" t="s">
        <v>91</v>
      </c>
      <c r="C96" s="122"/>
      <c r="D96" s="123"/>
      <c r="E96" s="124"/>
      <c r="F96" s="38"/>
    </row>
    <row r="97" spans="1:6" x14ac:dyDescent="0.25">
      <c r="A97" s="125" t="s">
        <v>92</v>
      </c>
      <c r="B97" s="37"/>
      <c r="C97" s="126">
        <f>D97*12</f>
        <v>59949.959999999992</v>
      </c>
      <c r="D97" s="101">
        <f>E97*B6</f>
        <v>4995.829999999999</v>
      </c>
      <c r="E97" s="127">
        <v>1.1499999999999999</v>
      </c>
      <c r="F97" s="50"/>
    </row>
    <row r="98" spans="1:6" ht="15.75" thickBot="1" x14ac:dyDescent="0.3">
      <c r="A98" s="128"/>
      <c r="B98" s="117"/>
      <c r="C98" s="118"/>
      <c r="D98" s="119"/>
      <c r="E98" s="120"/>
      <c r="F98" s="38"/>
    </row>
    <row r="99" spans="1:6" x14ac:dyDescent="0.25">
      <c r="A99" s="125" t="s">
        <v>118</v>
      </c>
      <c r="B99" s="37" t="s">
        <v>85</v>
      </c>
      <c r="C99" s="126"/>
      <c r="D99" s="101"/>
      <c r="E99" s="72"/>
      <c r="F99" s="38"/>
    </row>
    <row r="100" spans="1:6" x14ac:dyDescent="0.25">
      <c r="A100" s="125" t="s">
        <v>108</v>
      </c>
      <c r="B100" s="37"/>
      <c r="C100" s="126"/>
      <c r="D100" s="101"/>
      <c r="E100" s="72"/>
      <c r="F100" s="38"/>
    </row>
    <row r="101" spans="1:6" x14ac:dyDescent="0.25">
      <c r="A101" s="125" t="s">
        <v>104</v>
      </c>
      <c r="B101" s="37"/>
      <c r="C101" s="126"/>
      <c r="D101" s="101"/>
      <c r="E101" s="72"/>
      <c r="F101" s="38"/>
    </row>
    <row r="102" spans="1:6" x14ac:dyDescent="0.25">
      <c r="A102" s="125" t="s">
        <v>93</v>
      </c>
      <c r="B102" s="37"/>
      <c r="C102" s="126">
        <f>D102*12</f>
        <v>308611.96799999999</v>
      </c>
      <c r="D102" s="101">
        <f>E102*B6</f>
        <v>25717.663999999997</v>
      </c>
      <c r="E102" s="127">
        <v>5.92</v>
      </c>
      <c r="F102" s="38"/>
    </row>
    <row r="103" spans="1:6" ht="15.75" thickBot="1" x14ac:dyDescent="0.3">
      <c r="A103" s="129"/>
      <c r="B103" s="117"/>
      <c r="C103" s="130"/>
      <c r="D103" s="131"/>
      <c r="E103" s="120"/>
      <c r="F103" s="50"/>
    </row>
    <row r="104" spans="1:6" x14ac:dyDescent="0.25">
      <c r="A104" s="121" t="s">
        <v>119</v>
      </c>
      <c r="B104" s="112" t="s">
        <v>94</v>
      </c>
      <c r="C104" s="122">
        <f>D104*12</f>
        <v>33363.455999999998</v>
      </c>
      <c r="D104" s="123">
        <f>E104*B6</f>
        <v>2780.288</v>
      </c>
      <c r="E104" s="115">
        <v>0.64</v>
      </c>
      <c r="F104" s="38"/>
    </row>
    <row r="105" spans="1:6" ht="15.75" thickBot="1" x14ac:dyDescent="0.3">
      <c r="A105" s="129" t="s">
        <v>95</v>
      </c>
      <c r="B105" s="117"/>
      <c r="C105" s="130"/>
      <c r="D105" s="131"/>
      <c r="E105" s="120"/>
      <c r="F105" s="132"/>
    </row>
    <row r="106" spans="1:6" x14ac:dyDescent="0.25">
      <c r="A106" s="121" t="s">
        <v>120</v>
      </c>
      <c r="B106" s="112" t="s">
        <v>94</v>
      </c>
      <c r="C106" s="122">
        <f>D106*12</f>
        <v>21373.464</v>
      </c>
      <c r="D106" s="123">
        <f>E106*B6</f>
        <v>1781.1219999999998</v>
      </c>
      <c r="E106" s="115">
        <v>0.41</v>
      </c>
      <c r="F106" s="132"/>
    </row>
    <row r="107" spans="1:6" ht="15.75" thickBot="1" x14ac:dyDescent="0.3">
      <c r="A107" s="129" t="s">
        <v>21</v>
      </c>
      <c r="B107" s="117"/>
      <c r="C107" s="130"/>
      <c r="D107" s="131"/>
      <c r="E107" s="120"/>
      <c r="F107" s="132"/>
    </row>
    <row r="108" spans="1:6" x14ac:dyDescent="0.25">
      <c r="A108" s="132"/>
      <c r="B108" s="38"/>
      <c r="C108" s="70"/>
      <c r="D108" s="70"/>
      <c r="E108" s="70"/>
      <c r="F108" s="132"/>
    </row>
    <row r="109" spans="1:6" x14ac:dyDescent="0.25">
      <c r="A109" s="10"/>
      <c r="B109" s="10"/>
      <c r="C109" s="10"/>
      <c r="D109" s="10"/>
      <c r="E109" s="50"/>
      <c r="F109" s="132"/>
    </row>
    <row r="110" spans="1:6" ht="15.75" thickBot="1" x14ac:dyDescent="0.3">
      <c r="A110" s="147"/>
      <c r="B110" s="38"/>
      <c r="C110" s="70"/>
      <c r="D110" s="70"/>
      <c r="E110" s="70"/>
      <c r="F110" s="38"/>
    </row>
    <row r="111" spans="1:6" x14ac:dyDescent="0.25">
      <c r="A111" s="148" t="s">
        <v>124</v>
      </c>
      <c r="B111" s="33" t="s">
        <v>35</v>
      </c>
      <c r="C111" s="149"/>
      <c r="D111" s="123">
        <f>E111*B6</f>
        <v>3996.6640000000002</v>
      </c>
      <c r="E111" s="150">
        <v>0.92</v>
      </c>
      <c r="F111" s="38"/>
    </row>
    <row r="112" spans="1:6" ht="15.75" thickBot="1" x14ac:dyDescent="0.3">
      <c r="A112" s="151" t="s">
        <v>125</v>
      </c>
      <c r="B112" s="152"/>
      <c r="C112" s="130"/>
      <c r="D112" s="119"/>
      <c r="E112" s="120"/>
      <c r="F112" s="38"/>
    </row>
    <row r="113" spans="1:5" x14ac:dyDescent="0.25">
      <c r="A113" s="132"/>
      <c r="B113" s="38"/>
      <c r="C113" s="70"/>
      <c r="D113" s="126"/>
      <c r="E113" s="70"/>
    </row>
    <row r="114" spans="1:5" ht="15.75" thickBot="1" x14ac:dyDescent="0.3">
      <c r="A114" s="147"/>
      <c r="B114" s="38"/>
      <c r="C114" s="70"/>
      <c r="D114" s="126"/>
      <c r="E114" s="70"/>
    </row>
    <row r="115" spans="1:5" x14ac:dyDescent="0.25">
      <c r="A115" s="148" t="s">
        <v>126</v>
      </c>
      <c r="B115" s="33" t="s">
        <v>35</v>
      </c>
      <c r="C115" s="149"/>
      <c r="D115" s="123">
        <f>E115*B6</f>
        <v>14639.954</v>
      </c>
      <c r="E115" s="150">
        <v>3.37</v>
      </c>
    </row>
    <row r="116" spans="1:5" ht="15.75" thickBot="1" x14ac:dyDescent="0.3">
      <c r="A116" s="151" t="s">
        <v>127</v>
      </c>
      <c r="B116" s="152"/>
      <c r="C116" s="130"/>
      <c r="D116" s="131"/>
      <c r="E116" s="120"/>
    </row>
    <row r="117" spans="1:5" x14ac:dyDescent="0.25">
      <c r="A117" s="10"/>
      <c r="B117" s="10"/>
      <c r="C117" s="10"/>
      <c r="D117" s="10"/>
      <c r="E117" s="50"/>
    </row>
    <row r="118" spans="1:5" ht="15.75" x14ac:dyDescent="0.25">
      <c r="A118" s="133"/>
      <c r="B118" s="133"/>
      <c r="C118" s="133"/>
      <c r="D118" s="133"/>
      <c r="E118" s="38"/>
    </row>
    <row r="119" spans="1:5" x14ac:dyDescent="0.25">
      <c r="A119" s="10"/>
      <c r="B119" s="10"/>
      <c r="C119" s="10"/>
      <c r="D119" s="10"/>
      <c r="E119" s="38"/>
    </row>
  </sheetData>
  <pageMargins left="0" right="0" top="0" bottom="0" header="0.31496062992125984" footer="0.31496062992125984"/>
  <pageSetup paperSize="9"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Лист1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2023-08-01T09:50:03Z</dcterms:modified>
</cp:coreProperties>
</file>